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4940" windowHeight="12375" activeTab="1"/>
  </bookViews>
  <sheets>
    <sheet name="Ａ２" sheetId="8" r:id="rId1"/>
    <sheet name="Ａ３" sheetId="12" r:id="rId2"/>
  </sheets>
  <definedNames>
    <definedName name="_xlnm.Print_Area" localSheetId="1">'Ａ３'!$A$1:$N$102</definedName>
  </definedNames>
  <calcPr calcId="145621"/>
</workbook>
</file>

<file path=xl/calcChain.xml><?xml version="1.0" encoding="utf-8"?>
<calcChain xmlns="http://schemas.openxmlformats.org/spreadsheetml/2006/main">
  <c r="M47" i="12" l="1"/>
  <c r="M46" i="12"/>
  <c r="M44" i="12"/>
  <c r="M43" i="12"/>
  <c r="M41" i="12"/>
  <c r="M40" i="12"/>
  <c r="M38" i="12"/>
  <c r="M37" i="12"/>
  <c r="M35" i="12"/>
  <c r="M34" i="12"/>
  <c r="M92" i="12"/>
  <c r="M91" i="12"/>
  <c r="M89" i="12"/>
  <c r="M88" i="12"/>
  <c r="M86" i="12"/>
  <c r="M85" i="12"/>
  <c r="M83" i="12"/>
  <c r="M82" i="12"/>
  <c r="M80" i="12"/>
  <c r="M79" i="12"/>
  <c r="M59" i="12" l="1"/>
  <c r="M58" i="12"/>
  <c r="M53" i="12"/>
  <c r="M52" i="12"/>
  <c r="M14" i="12"/>
  <c r="M13" i="12"/>
  <c r="M8" i="12"/>
  <c r="M7" i="12"/>
  <c r="M77" i="12"/>
  <c r="M74" i="12"/>
  <c r="M71" i="12"/>
  <c r="M68" i="12"/>
  <c r="M65" i="12"/>
  <c r="M62" i="12"/>
  <c r="M32" i="12"/>
  <c r="M29" i="12"/>
  <c r="M26" i="12"/>
  <c r="M23" i="12"/>
  <c r="M20" i="12"/>
  <c r="M17" i="12"/>
  <c r="M76" i="12"/>
  <c r="M73" i="12"/>
  <c r="M70" i="12"/>
  <c r="M67" i="12"/>
  <c r="M64" i="12"/>
  <c r="M61" i="12"/>
  <c r="M31" i="12"/>
  <c r="M28" i="12"/>
  <c r="M25" i="12"/>
  <c r="M22" i="12"/>
  <c r="M19" i="12"/>
  <c r="M16" i="12"/>
</calcChain>
</file>

<file path=xl/sharedStrings.xml><?xml version="1.0" encoding="utf-8"?>
<sst xmlns="http://schemas.openxmlformats.org/spreadsheetml/2006/main" count="442" uniqueCount="185">
  <si>
    <t>種類</t>
  </si>
  <si>
    <t>項目</t>
  </si>
  <si>
    <t>訪問型サービスⅠ・日割・初任・同一</t>
  </si>
  <si>
    <t>介護職員初任者研修課程を修了したサービス提供責任者を配置している場合×70％</t>
  </si>
  <si>
    <t>1月につき</t>
  </si>
  <si>
    <t>1日につき</t>
  </si>
  <si>
    <t>1回につき</t>
  </si>
  <si>
    <t>事業所と同一建物の利用者又はこれ以外の同一建物の利用者20人以上にサービスを行う場合　　×90％</t>
  </si>
  <si>
    <t>ヌ　介護職員処遇改善加算</t>
  </si>
  <si>
    <t>サービスコード</t>
  </si>
  <si>
    <t>サービス内容略称</t>
  </si>
  <si>
    <t>算定項目</t>
  </si>
  <si>
    <t>特別地域加算</t>
  </si>
  <si>
    <t>算定単位</t>
  </si>
  <si>
    <t>中山間地域等における小規模事業所加算</t>
  </si>
  <si>
    <t xml:space="preserve">   </t>
  </si>
  <si>
    <t xml:space="preserve"> 　　　　　　　　　　　　　　　　　　所定単位数の　15％加算</t>
  </si>
  <si>
    <t xml:space="preserve"> 　　　　　　　　　　　　　　　　　　所定単位数の　10％加算</t>
  </si>
  <si>
    <t xml:space="preserve"> 　　　　　　　　　　　　　　　　　　所定単位数の　　5％加算</t>
  </si>
  <si>
    <t>中野市</t>
    <rPh sb="0" eb="2">
      <t>ナカノ</t>
    </rPh>
    <phoneticPr fontId="1"/>
  </si>
  <si>
    <t>介護職員初任者研修課程を修了したサービス提供責任者を配置している場合　×70％</t>
    <phoneticPr fontId="1"/>
  </si>
  <si>
    <t>中山間地域等に居住する者へのサービス提供加算</t>
    <phoneticPr fontId="1"/>
  </si>
  <si>
    <t>事業対象者・要支援１・要支援２（週1回程度）
　　　　　　　　1,168単位</t>
    <phoneticPr fontId="1"/>
  </si>
  <si>
    <t>事業対象者・要支援１・要支援２（週1回程度）
　　　　　　　　　　38単位</t>
    <phoneticPr fontId="1"/>
  </si>
  <si>
    <t>事業対象者・要支援１・要支援２（週2回程度）
　　　　　　　　2,335単位</t>
    <phoneticPr fontId="1"/>
  </si>
  <si>
    <t>事業対象者・要支援１・要支援２（週2回程度）
　　　　　　　　　　77単位</t>
    <phoneticPr fontId="1"/>
  </si>
  <si>
    <t>事業対象者・要支援２（週2回を超える程度）
　　　　　　　　3,704単位</t>
    <phoneticPr fontId="1"/>
  </si>
  <si>
    <t>事業対象者・要支援２（週2回を超える程度）
　　　　　　　　　122単位</t>
    <phoneticPr fontId="1"/>
  </si>
  <si>
    <t>※１月の中で全部で４回まで</t>
    <phoneticPr fontId="1"/>
  </si>
  <si>
    <t xml:space="preserve">事業対象者・要支援１・要支援２（週1回程度）
　　　　　　　　　266単位
</t>
    <phoneticPr fontId="1"/>
  </si>
  <si>
    <t>※１月の中で全部で５回から８回まで</t>
    <phoneticPr fontId="1"/>
  </si>
  <si>
    <t>事業対象者・要支援１・要支援２（週2回程度）
　　　　　　　　　270単位</t>
    <phoneticPr fontId="1"/>
  </si>
  <si>
    <t>※１月の中で全部で９回から１２回まで</t>
    <phoneticPr fontId="1"/>
  </si>
  <si>
    <t>事業対象者・要支援２（週2回を超える程度）
　　　　　　　　　285単位</t>
    <phoneticPr fontId="1"/>
  </si>
  <si>
    <t>※１月につき２２回まで</t>
    <phoneticPr fontId="1"/>
  </si>
  <si>
    <t>事業対象者・要支援１・要支援２（20分未満）
　　　　　　　　　165単位</t>
    <phoneticPr fontId="1"/>
  </si>
  <si>
    <t>介護職員初任者研修課程を修了したサービス提供責任者を配置している場合×70％</t>
    <phoneticPr fontId="1"/>
  </si>
  <si>
    <t>Ａ２</t>
  </si>
  <si>
    <t>Ａ２</t>
    <phoneticPr fontId="1"/>
  </si>
  <si>
    <t>Ａ３</t>
  </si>
  <si>
    <t>訪問型独自サービスⅠ</t>
  </si>
  <si>
    <t>訪問型独自サービスⅠ・初任</t>
  </si>
  <si>
    <t>訪問型独自サービスⅠ・同一</t>
  </si>
  <si>
    <t>訪問型独自サービスⅠ・初任・同一</t>
  </si>
  <si>
    <t>訪問型独自サービスⅠ日割</t>
  </si>
  <si>
    <t>訪問型独自サービスⅠ日割・初任</t>
  </si>
  <si>
    <t>訪問型独自サービスⅠ・日割・同一</t>
  </si>
  <si>
    <t>訪問型独自サービスⅡ</t>
  </si>
  <si>
    <t>訪問型独自サービスⅡ・初任</t>
  </si>
  <si>
    <t>訪問型独自サービスⅡ・同一</t>
  </si>
  <si>
    <t>訪問型独自サービスⅡ・初任・同一</t>
  </si>
  <si>
    <t>訪問型独自サービスⅡ日割</t>
  </si>
  <si>
    <t>訪問型独自サービスⅡ日割・初任</t>
  </si>
  <si>
    <t>訪問型独自サービスⅡ・日割・同一</t>
  </si>
  <si>
    <t>訪問型独自サービスⅡ・日割・初任・同一</t>
  </si>
  <si>
    <t>訪問型独自サービスⅢ</t>
  </si>
  <si>
    <t>訪問型独自サービスⅢ・初任</t>
  </si>
  <si>
    <t>訪問型独自サービスⅢ・同一</t>
  </si>
  <si>
    <t>訪問型独自サービスⅢ・初任・同一</t>
  </si>
  <si>
    <t>訪問型独自サービスⅢ日割</t>
  </si>
  <si>
    <t>訪問型独自サービスⅢ日割・初任</t>
  </si>
  <si>
    <t>訪問型独自サービスⅢ・日割・同一</t>
  </si>
  <si>
    <t>訪問型独自サービスⅢ・日割・初任・同一</t>
  </si>
  <si>
    <t>訪問型独自サービスⅣ</t>
  </si>
  <si>
    <t>訪問型独自サービスⅣ・初任</t>
  </si>
  <si>
    <t>訪問型独自サービスⅣ・同一</t>
  </si>
  <si>
    <t>訪問型独自サービスⅣ・初任・同一</t>
  </si>
  <si>
    <t>訪問型独自サービスⅤ</t>
  </si>
  <si>
    <t>訪問型独自サービスⅤ・初任</t>
  </si>
  <si>
    <t>訪問型独自サービスⅤ・同一</t>
  </si>
  <si>
    <t>訪問型独自サービスⅤ・初任・同一</t>
  </si>
  <si>
    <t>訪問型独自サービスⅥ</t>
  </si>
  <si>
    <t>訪問型独自サービスⅥ・初任</t>
  </si>
  <si>
    <t>訪問型独自サービスⅥ・同一</t>
  </si>
  <si>
    <t>訪問型独自サービスⅥ・初任・同一</t>
  </si>
  <si>
    <t>訪問型独自短時間サービス</t>
  </si>
  <si>
    <t>訪問型独自短時間サービス・初任</t>
  </si>
  <si>
    <t>訪問型独自短時間サービス・同一</t>
  </si>
  <si>
    <t>訪問型独自短時間サービス・初任・同一</t>
  </si>
  <si>
    <t>訪問型独自サービス特別地域加算</t>
  </si>
  <si>
    <t>訪問型独自サービス特別地域加算日割</t>
  </si>
  <si>
    <t>訪問型独自サービス特別地域加算回数</t>
  </si>
  <si>
    <t>訪問型独自サービス小規模事業所加算</t>
  </si>
  <si>
    <t>訪問型独自サービス小規模事業所加算日割</t>
  </si>
  <si>
    <t>訪問型独自サービス小規模事業所加算回数</t>
  </si>
  <si>
    <t>訪問型独自サービス中山間地域等提供加算</t>
  </si>
  <si>
    <t>訪問型独自サービス中山間地域等提供加算日割</t>
  </si>
  <si>
    <t>訪問型独自サービス中山間地域等提供加算回数</t>
  </si>
  <si>
    <t>訪問型独自サービス初回加算</t>
  </si>
  <si>
    <t>イ　訪問型サービス費（独自）（Ⅰ）</t>
    <rPh sb="11" eb="13">
      <t>ドクジ</t>
    </rPh>
    <phoneticPr fontId="1"/>
  </si>
  <si>
    <t>ロ　訪問型サービス費（独自）（Ⅱ）</t>
    <rPh sb="11" eb="13">
      <t>ドクジ</t>
    </rPh>
    <phoneticPr fontId="1"/>
  </si>
  <si>
    <t>ハ　訪問型サービス費（独自）（Ⅲ）</t>
    <rPh sb="11" eb="13">
      <t>ドクジ</t>
    </rPh>
    <phoneticPr fontId="1"/>
  </si>
  <si>
    <t>ニ　訪問型サービス費（独自）（Ⅳ）</t>
    <rPh sb="11" eb="13">
      <t>ドクジ</t>
    </rPh>
    <phoneticPr fontId="1"/>
  </si>
  <si>
    <t>ホ　訪問型サービス費（独自）（Ⅴ）</t>
    <rPh sb="11" eb="13">
      <t>ドクジ</t>
    </rPh>
    <phoneticPr fontId="1"/>
  </si>
  <si>
    <t>ヘ　訪問型サービス費（独自）（Ⅵ）</t>
    <rPh sb="11" eb="13">
      <t>ドクジ</t>
    </rPh>
    <phoneticPr fontId="1"/>
  </si>
  <si>
    <t>ト　訪問型サービス費（独自）（短時間サービス）</t>
    <rPh sb="11" eb="13">
      <t>ドクジ</t>
    </rPh>
    <phoneticPr fontId="1"/>
  </si>
  <si>
    <t>合成
単位数</t>
    <phoneticPr fontId="1"/>
  </si>
  <si>
    <t>単位数</t>
  </si>
  <si>
    <t>１回につき</t>
  </si>
  <si>
    <t>１月につき</t>
  </si>
  <si>
    <t>200単位加算</t>
  </si>
  <si>
    <t>(1)介護職員処遇改善加算(Ⅰ)</t>
    <phoneticPr fontId="1"/>
  </si>
  <si>
    <t>所定単位数の　15％加算</t>
  </si>
  <si>
    <t>所定単位数の　10％加算</t>
  </si>
  <si>
    <t>所定単位数の　　5％加算</t>
    <phoneticPr fontId="1"/>
  </si>
  <si>
    <t>給付率</t>
    <rPh sb="0" eb="2">
      <t>キュウフ</t>
    </rPh>
    <rPh sb="2" eb="3">
      <t>リツ</t>
    </rPh>
    <phoneticPr fontId="1"/>
  </si>
  <si>
    <t>介護職員処遇
改善加算</t>
    <phoneticPr fontId="1"/>
  </si>
  <si>
    <t>訪問型サービスＡ訪問Ⅰ１回数</t>
    <phoneticPr fontId="1"/>
  </si>
  <si>
    <t>訪問型サービスＡ訪問Ⅰ特別地域加算</t>
    <rPh sb="11" eb="13">
      <t>トクベツ</t>
    </rPh>
    <rPh sb="13" eb="15">
      <t>チイキ</t>
    </rPh>
    <rPh sb="15" eb="17">
      <t>カサン</t>
    </rPh>
    <phoneticPr fontId="1"/>
  </si>
  <si>
    <t>訪問型サービスＡ訪問Ⅰ特別地域加算・日割</t>
    <rPh sb="11" eb="13">
      <t>トクベツ</t>
    </rPh>
    <rPh sb="13" eb="15">
      <t>チイキ</t>
    </rPh>
    <rPh sb="15" eb="17">
      <t>カサン</t>
    </rPh>
    <rPh sb="18" eb="20">
      <t>ヒワ</t>
    </rPh>
    <phoneticPr fontId="1"/>
  </si>
  <si>
    <t>訪問型サービスＡ訪問Ⅰ小規模事業所加算</t>
    <rPh sb="11" eb="14">
      <t>ショウキボ</t>
    </rPh>
    <rPh sb="14" eb="17">
      <t>ジギョウショ</t>
    </rPh>
    <rPh sb="17" eb="19">
      <t>カサン</t>
    </rPh>
    <phoneticPr fontId="1"/>
  </si>
  <si>
    <t>訪問型サービスＡ訪問Ⅰ小規模事業所加算・日割</t>
    <rPh sb="11" eb="14">
      <t>ショウキボ</t>
    </rPh>
    <rPh sb="14" eb="17">
      <t>ジギョウショ</t>
    </rPh>
    <rPh sb="17" eb="19">
      <t>カサン</t>
    </rPh>
    <rPh sb="20" eb="22">
      <t>ヒワ</t>
    </rPh>
    <phoneticPr fontId="1"/>
  </si>
  <si>
    <t>訪問型サービスＡ訪問Ⅰ中山間地域等提供加算</t>
    <rPh sb="11" eb="12">
      <t>チュウ</t>
    </rPh>
    <rPh sb="12" eb="14">
      <t>サンカン</t>
    </rPh>
    <rPh sb="14" eb="17">
      <t>チイキトウ</t>
    </rPh>
    <rPh sb="17" eb="19">
      <t>テイキョウ</t>
    </rPh>
    <rPh sb="19" eb="21">
      <t>カサン</t>
    </rPh>
    <phoneticPr fontId="1"/>
  </si>
  <si>
    <t>訪問型サービスＡ訪問Ⅰ中山間地域等提供加算・日割</t>
    <rPh sb="11" eb="12">
      <t>チュウ</t>
    </rPh>
    <rPh sb="12" eb="14">
      <t>サンカン</t>
    </rPh>
    <rPh sb="14" eb="17">
      <t>チイキトウ</t>
    </rPh>
    <rPh sb="17" eb="19">
      <t>テイキョウ</t>
    </rPh>
    <rPh sb="19" eb="21">
      <t>カサン</t>
    </rPh>
    <rPh sb="22" eb="24">
      <t>ヒワ</t>
    </rPh>
    <phoneticPr fontId="1"/>
  </si>
  <si>
    <t>訪問型サービスＡ訪問Ⅰ処遇改善加算Ⅰ</t>
    <rPh sb="11" eb="13">
      <t>ショグウ</t>
    </rPh>
    <rPh sb="13" eb="15">
      <t>カイゼン</t>
    </rPh>
    <rPh sb="15" eb="17">
      <t>カサン</t>
    </rPh>
    <phoneticPr fontId="1"/>
  </si>
  <si>
    <t>訪問型サービスＡ訪問Ⅰ処遇改善加算Ⅱ</t>
    <rPh sb="11" eb="13">
      <t>ショグウ</t>
    </rPh>
    <rPh sb="13" eb="15">
      <t>カイゼン</t>
    </rPh>
    <rPh sb="15" eb="17">
      <t>カサン</t>
    </rPh>
    <phoneticPr fontId="1"/>
  </si>
  <si>
    <t>訪問型サービスＡ訪問Ⅰ処遇改善加算Ⅲ</t>
    <rPh sb="11" eb="13">
      <t>ショグウ</t>
    </rPh>
    <rPh sb="13" eb="15">
      <t>カイゼン</t>
    </rPh>
    <rPh sb="15" eb="17">
      <t>カサン</t>
    </rPh>
    <phoneticPr fontId="1"/>
  </si>
  <si>
    <t>訪問型サービスＡ訪問Ⅰ処遇改善加算Ⅳ</t>
    <rPh sb="11" eb="13">
      <t>ショグウ</t>
    </rPh>
    <rPh sb="13" eb="15">
      <t>カイゼン</t>
    </rPh>
    <rPh sb="15" eb="17">
      <t>カサン</t>
    </rPh>
    <phoneticPr fontId="1"/>
  </si>
  <si>
    <t>訪問型サービスＡ訪問Ⅱ特別地域加算</t>
    <rPh sb="11" eb="13">
      <t>トクベツ</t>
    </rPh>
    <rPh sb="13" eb="15">
      <t>チイキ</t>
    </rPh>
    <rPh sb="15" eb="17">
      <t>カサン</t>
    </rPh>
    <phoneticPr fontId="1"/>
  </si>
  <si>
    <t>訪問型サービスＡ訪問Ⅱ特別地域加算・日割</t>
    <rPh sb="11" eb="13">
      <t>トクベツ</t>
    </rPh>
    <rPh sb="13" eb="15">
      <t>チイキ</t>
    </rPh>
    <rPh sb="15" eb="17">
      <t>カサン</t>
    </rPh>
    <rPh sb="18" eb="20">
      <t>ヒワ</t>
    </rPh>
    <phoneticPr fontId="1"/>
  </si>
  <si>
    <t>訪問型サービスＡ訪問Ⅱ小規模事業所加算</t>
    <rPh sb="11" eb="14">
      <t>ショウキボ</t>
    </rPh>
    <rPh sb="14" eb="17">
      <t>ジギョウショ</t>
    </rPh>
    <rPh sb="17" eb="19">
      <t>カサン</t>
    </rPh>
    <phoneticPr fontId="1"/>
  </si>
  <si>
    <t>訪問型サービスＡ訪問Ⅱ小規模事業所加算・日割</t>
    <rPh sb="11" eb="14">
      <t>ショウキボ</t>
    </rPh>
    <rPh sb="14" eb="17">
      <t>ジギョウショ</t>
    </rPh>
    <rPh sb="17" eb="19">
      <t>カサン</t>
    </rPh>
    <rPh sb="20" eb="22">
      <t>ヒワ</t>
    </rPh>
    <phoneticPr fontId="1"/>
  </si>
  <si>
    <t>訪問型サービスＡ訪問Ⅱ中山間地域等提供加算</t>
    <rPh sb="11" eb="12">
      <t>チュウ</t>
    </rPh>
    <rPh sb="12" eb="14">
      <t>サンカン</t>
    </rPh>
    <rPh sb="14" eb="17">
      <t>チイキトウ</t>
    </rPh>
    <rPh sb="17" eb="19">
      <t>テイキョウ</t>
    </rPh>
    <rPh sb="19" eb="21">
      <t>カサン</t>
    </rPh>
    <phoneticPr fontId="1"/>
  </si>
  <si>
    <t>訪問型サービスＡ訪問Ⅱ中山間地域等提供加算・日割</t>
    <rPh sb="11" eb="12">
      <t>チュウ</t>
    </rPh>
    <rPh sb="12" eb="14">
      <t>サンカン</t>
    </rPh>
    <rPh sb="14" eb="17">
      <t>チイキトウ</t>
    </rPh>
    <rPh sb="17" eb="19">
      <t>テイキョウ</t>
    </rPh>
    <rPh sb="19" eb="21">
      <t>カサン</t>
    </rPh>
    <rPh sb="22" eb="24">
      <t>ヒワ</t>
    </rPh>
    <phoneticPr fontId="1"/>
  </si>
  <si>
    <t>訪問型サービスＡ訪問Ⅱ処遇改善加算Ⅰ</t>
    <rPh sb="11" eb="13">
      <t>ショグウ</t>
    </rPh>
    <rPh sb="13" eb="15">
      <t>カイゼン</t>
    </rPh>
    <rPh sb="15" eb="17">
      <t>カサン</t>
    </rPh>
    <phoneticPr fontId="1"/>
  </si>
  <si>
    <t>訪問型サービスＡ訪問Ⅱ処遇改善加算Ⅱ</t>
    <rPh sb="11" eb="13">
      <t>ショグウ</t>
    </rPh>
    <rPh sb="13" eb="15">
      <t>カイゼン</t>
    </rPh>
    <rPh sb="15" eb="17">
      <t>カサン</t>
    </rPh>
    <phoneticPr fontId="1"/>
  </si>
  <si>
    <t>訪問型サービスＡ訪問Ⅱ処遇改善加算Ⅲ</t>
    <rPh sb="11" eb="13">
      <t>ショグウ</t>
    </rPh>
    <rPh sb="13" eb="15">
      <t>カイゼン</t>
    </rPh>
    <rPh sb="15" eb="17">
      <t>カサン</t>
    </rPh>
    <phoneticPr fontId="1"/>
  </si>
  <si>
    <t>訪問型サービスＡ訪問Ⅱ処遇改善加算Ⅳ</t>
    <rPh sb="11" eb="13">
      <t>ショグウ</t>
    </rPh>
    <rPh sb="13" eb="15">
      <t>カイゼン</t>
    </rPh>
    <rPh sb="15" eb="17">
      <t>カサン</t>
    </rPh>
    <phoneticPr fontId="1"/>
  </si>
  <si>
    <t>事業対象者・要支援1･2
（週1回程度の利用者月3回まで）</t>
    <phoneticPr fontId="1"/>
  </si>
  <si>
    <t>訪問型サービスＡ訪問Ⅰ月額上限・同一</t>
    <rPh sb="16" eb="18">
      <t>ドウイツ</t>
    </rPh>
    <phoneticPr fontId="1"/>
  </si>
  <si>
    <t>訪問型サービスＡ訪問Ⅰ１回数・同一</t>
    <rPh sb="15" eb="17">
      <t>ドウイツ</t>
    </rPh>
    <phoneticPr fontId="1"/>
  </si>
  <si>
    <t>訪問型サービスＡ訪問Ⅱ１回数・同一</t>
    <rPh sb="15" eb="17">
      <t>ドウイツ</t>
    </rPh>
    <phoneticPr fontId="1"/>
  </si>
  <si>
    <t>訪問型サービスＡ訪問Ⅱ月額上限・同一</t>
    <rPh sb="16" eb="18">
      <t>ドウイツ</t>
    </rPh>
    <phoneticPr fontId="1"/>
  </si>
  <si>
    <t>事業対象者・要支援1･2
（週2回程度の利用者月7回まで）</t>
    <phoneticPr fontId="1"/>
  </si>
  <si>
    <t>イ　訪問型サービス費</t>
    <rPh sb="2" eb="4">
      <t>ホウモン</t>
    </rPh>
    <phoneticPr fontId="1"/>
  </si>
  <si>
    <t>ロ　初回加算</t>
    <phoneticPr fontId="1"/>
  </si>
  <si>
    <t>ニ　介護職員処遇改善加算</t>
    <phoneticPr fontId="1"/>
  </si>
  <si>
    <t>事業所と同一建物の利用者又はこれ以外の同一建物の利用者20人以上にサービスを行う場合　×90％</t>
    <phoneticPr fontId="1"/>
  </si>
  <si>
    <t>訪問型サービスＡ訪問Ⅰ処遇改善加算Ⅴ</t>
    <rPh sb="11" eb="13">
      <t>ショグウ</t>
    </rPh>
    <rPh sb="13" eb="15">
      <t>カイゼン</t>
    </rPh>
    <rPh sb="15" eb="17">
      <t>カサン</t>
    </rPh>
    <phoneticPr fontId="1"/>
  </si>
  <si>
    <t>(1)介護職員処遇改善加算(Ⅰ)　　　　　　　　　　　　　　　　　　　　　所定単位数の137/1000　加算</t>
    <phoneticPr fontId="1"/>
  </si>
  <si>
    <t>(2)介護職員処遇改善加算(Ⅱ)　　　　　　　　　　　　　　　　　　　　　所定単位数の100/1000　加算</t>
    <phoneticPr fontId="1"/>
  </si>
  <si>
    <t>(3)介護職員処遇改善加算(Ⅲ)　　　　　　　　　　　　　　　　　　　　　所定単位数の　55/1000　加算</t>
    <phoneticPr fontId="1"/>
  </si>
  <si>
    <t>訪問型サービスＡ訪問Ⅱ処遇改善加算Ⅴ</t>
    <rPh sb="11" eb="13">
      <t>ショグウ</t>
    </rPh>
    <rPh sb="13" eb="15">
      <t>カイゼン</t>
    </rPh>
    <rPh sb="15" eb="17">
      <t>カサン</t>
    </rPh>
    <phoneticPr fontId="1"/>
  </si>
  <si>
    <t>所定単位数の　137/1000加算</t>
    <phoneticPr fontId="1"/>
  </si>
  <si>
    <t>(4)介護職員処遇改善加算(Ⅳ)　　　　　　　　　　　　　　　　　（３）で算定した単位数の　90％　加算</t>
    <phoneticPr fontId="1"/>
  </si>
  <si>
    <t>(5)介護職員処遇改善加算(Ⅴ)　　　　　　　　　　　　　　　　　（３）で算定した単位数の　80％　加算</t>
    <phoneticPr fontId="1"/>
  </si>
  <si>
    <t>訪問型独自サービス処遇改善加算Ⅰ</t>
    <rPh sb="3" eb="5">
      <t>ドクジ</t>
    </rPh>
    <phoneticPr fontId="1"/>
  </si>
  <si>
    <t>訪問型独自サービス処遇改善加算Ⅱ</t>
    <rPh sb="3" eb="5">
      <t>ドクジ</t>
    </rPh>
    <phoneticPr fontId="1"/>
  </si>
  <si>
    <t>訪問型独自サービス処遇改善加算Ⅲ</t>
    <rPh sb="3" eb="5">
      <t>ドクジ</t>
    </rPh>
    <phoneticPr fontId="1"/>
  </si>
  <si>
    <t>訪問型独自サービス処遇改善加算Ⅳ</t>
    <rPh sb="3" eb="5">
      <t>ドクジ</t>
    </rPh>
    <phoneticPr fontId="1"/>
  </si>
  <si>
    <t>訪問型独自サービス処遇改善加算Ⅴ</t>
    <rPh sb="3" eb="5">
      <t>ドクジ</t>
    </rPh>
    <phoneticPr fontId="1"/>
  </si>
  <si>
    <t>訪問型サービスＡ訪問Ⅰ月額上限</t>
    <phoneticPr fontId="1"/>
  </si>
  <si>
    <t>訪問型サービスＡ訪問Ⅱ１回数</t>
    <phoneticPr fontId="1"/>
  </si>
  <si>
    <t>訪問型サービスＡ訪問Ⅱ月額上限</t>
    <phoneticPr fontId="1"/>
  </si>
  <si>
    <t>訪問型サービス初回加算</t>
    <phoneticPr fontId="1"/>
  </si>
  <si>
    <t>事業対象者・要支援1･2
（週1回程度の利用者月4回以上）</t>
    <phoneticPr fontId="1"/>
  </si>
  <si>
    <t>特別地域加算</t>
    <phoneticPr fontId="1"/>
  </si>
  <si>
    <t>中山間地域等における
小規模事業所加算</t>
    <phoneticPr fontId="1"/>
  </si>
  <si>
    <t>中山間地域等に居住する者
へのサービス提供加算</t>
    <phoneticPr fontId="1"/>
  </si>
  <si>
    <t>事業所と同一建物の利用者又はこれ以外の同一建物の利用者20人以上にサービスを行う場合　×90％</t>
    <phoneticPr fontId="1"/>
  </si>
  <si>
    <t>(2)介護職員処遇改善加算(Ⅱ)</t>
    <phoneticPr fontId="1"/>
  </si>
  <si>
    <t>(3)介護職員処遇改善加算(Ⅲ)</t>
    <phoneticPr fontId="1"/>
  </si>
  <si>
    <t>(4)介護職員処遇改善加算(Ⅳ)</t>
    <phoneticPr fontId="1"/>
  </si>
  <si>
    <t>(5)介護職員処遇改善加算(Ⅴ)</t>
    <phoneticPr fontId="1"/>
  </si>
  <si>
    <t>所定単位数の　100/1000加算</t>
    <phoneticPr fontId="1"/>
  </si>
  <si>
    <t>所定単位数の　　55/1000加算</t>
    <phoneticPr fontId="1"/>
  </si>
  <si>
    <t>（３）で算定した単位数の　90％加算</t>
    <phoneticPr fontId="1"/>
  </si>
  <si>
    <t>（３）で算定した単位数の　80％加算</t>
    <phoneticPr fontId="1"/>
  </si>
  <si>
    <t>事業対象者・要支援1･2
（週2回程度の利用者月8回以上）</t>
    <phoneticPr fontId="1"/>
  </si>
  <si>
    <t>Ａ２　訪問型サービス（独自）サービスコード表　（介護予防訪問介護相当：平成29年４月１日以降に中野市の指定を受けた事業所）</t>
    <rPh sb="47" eb="49">
      <t>ナカノ</t>
    </rPh>
    <rPh sb="49" eb="50">
      <t>シ</t>
    </rPh>
    <rPh sb="51" eb="53">
      <t>シテイ</t>
    </rPh>
    <rPh sb="54" eb="55">
      <t>ウ</t>
    </rPh>
    <phoneticPr fontId="1"/>
  </si>
  <si>
    <t>※色のついている部分は、平成30年４月１日現在、中野市では使用しないサービスコードです。</t>
    <rPh sb="24" eb="26">
      <t>ナカノ</t>
    </rPh>
    <phoneticPr fontId="1"/>
  </si>
  <si>
    <t>100単位加算</t>
    <phoneticPr fontId="1"/>
  </si>
  <si>
    <t>200単位加算</t>
    <phoneticPr fontId="1"/>
  </si>
  <si>
    <t>ホ　生活機能向上連携加算</t>
    <phoneticPr fontId="1"/>
  </si>
  <si>
    <t>(１)生活機能向上連携加算(Ⅰ)</t>
    <phoneticPr fontId="1"/>
  </si>
  <si>
    <t>(２)生活機能向上連携加算(Ⅱ)</t>
    <phoneticPr fontId="1"/>
  </si>
  <si>
    <t>リ　生活機能向上連携加算</t>
    <phoneticPr fontId="1"/>
  </si>
  <si>
    <t>(１)生活機能向上連携加算(Ⅰ)　　　　　　　　　　　　　　　　　　　　　　　　　　　　　　　100単位加算</t>
    <rPh sb="50" eb="52">
      <t>タンイ</t>
    </rPh>
    <rPh sb="52" eb="54">
      <t>カサン</t>
    </rPh>
    <phoneticPr fontId="1"/>
  </si>
  <si>
    <t>(２)生活機能向上連携加算(Ⅱ)　　　　　　　　　　　　　　　　　　　　　　　　　　　　　　　200単位加算</t>
    <rPh sb="50" eb="52">
      <t>タンイ</t>
    </rPh>
    <rPh sb="52" eb="54">
      <t>カサン</t>
    </rPh>
    <phoneticPr fontId="1"/>
  </si>
  <si>
    <r>
      <t>Ａ３　訪問型サービスＡ(訪問型基準緩和サービス）サービスコード表　　　　　　　　　　　　　　　　　　　　</t>
    </r>
    <r>
      <rPr>
        <b/>
        <sz val="11"/>
        <color theme="1"/>
        <rFont val="ＭＳ Ｐゴシック"/>
        <family val="3"/>
        <charset val="128"/>
        <scheme val="minor"/>
      </rPr>
      <t>中野市</t>
    </r>
    <rPh sb="52" eb="55">
      <t>ナカノシ</t>
    </rPh>
    <phoneticPr fontId="1"/>
  </si>
  <si>
    <t>チ　初回加算　　　　　　　　　　　　　　　　　　　　　　　　　 　　　　　　　　　　　　　　 　　　　　　　　　　　　　　　　　　　　　　　　　　　200単位加算</t>
    <phoneticPr fontId="1"/>
  </si>
  <si>
    <t>訪問型独自サービス生活機能向上連携加算Ⅰ</t>
    <rPh sb="15" eb="17">
      <t>レンケイ</t>
    </rPh>
    <phoneticPr fontId="1"/>
  </si>
  <si>
    <t>訪問型独自サービス生活機能向上連携加算Ⅱ</t>
    <rPh sb="15" eb="17">
      <t>レンケイ</t>
    </rPh>
    <phoneticPr fontId="1"/>
  </si>
  <si>
    <t>訪問型サービス生活機能向上連携加算Ⅰ</t>
    <rPh sb="13" eb="15">
      <t>レンケイ</t>
    </rPh>
    <phoneticPr fontId="1"/>
  </si>
  <si>
    <t>訪問型サービス生活機能向上連携加算Ⅱ</t>
    <rPh sb="13" eb="15">
      <t>レンケイ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</si>
</sst>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shrinkToFit="1"/>
    </xf>
    <xf numFmtId="0" fontId="2" fillId="2" borderId="5" xfId="0" applyFont="1" applyFill="1" applyBorder="1" applyAlignment="1">
      <alignment vertical="top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9" fontId="2" fillId="0" borderId="3" xfId="0" applyNumberFormat="1" applyFont="1" applyFill="1" applyBorder="1" applyAlignment="1">
      <alignment horizontal="right" vertical="center" wrapText="1" shrinkToFit="1"/>
    </xf>
    <xf numFmtId="176" fontId="2" fillId="0" borderId="1" xfId="0" applyNumberFormat="1" applyFont="1" applyFill="1" applyBorder="1" applyAlignment="1">
      <alignment vertical="center" shrinkToFit="1"/>
    </xf>
    <xf numFmtId="9" fontId="2" fillId="0" borderId="1" xfId="0" applyNumberFormat="1" applyFont="1" applyFill="1" applyBorder="1" applyAlignment="1">
      <alignment horizontal="right" vertical="center" wrapText="1" shrinkToFit="1"/>
    </xf>
    <xf numFmtId="176" fontId="2" fillId="0" borderId="0" xfId="0" applyNumberFormat="1" applyFont="1" applyFill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2" fillId="2" borderId="4" xfId="0" applyFont="1" applyFill="1" applyBorder="1" applyAlignment="1">
      <alignment horizontal="left" vertical="top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 vertical="top" shrinkToFit="1"/>
    </xf>
    <xf numFmtId="0" fontId="2" fillId="0" borderId="7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2" borderId="10" xfId="0" applyFont="1" applyFill="1" applyBorder="1" applyAlignment="1">
      <alignment horizontal="center" vertical="top" shrinkToFit="1"/>
    </xf>
    <xf numFmtId="0" fontId="2" fillId="2" borderId="11" xfId="0" applyFont="1" applyFill="1" applyBorder="1" applyAlignment="1">
      <alignment horizontal="center" vertical="top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  <xf numFmtId="0" fontId="2" fillId="0" borderId="9" xfId="0" applyFont="1" applyBorder="1" applyAlignment="1">
      <alignment horizontal="left" vertical="top" wrapText="1" shrinkToFit="1"/>
    </xf>
    <xf numFmtId="0" fontId="2" fillId="2" borderId="10" xfId="0" applyFont="1" applyFill="1" applyBorder="1" applyAlignment="1">
      <alignment horizontal="center" vertical="top" wrapText="1" shrinkToFit="1"/>
    </xf>
    <xf numFmtId="0" fontId="2" fillId="2" borderId="11" xfId="0" applyFont="1" applyFill="1" applyBorder="1" applyAlignment="1">
      <alignment horizontal="center" vertical="top" wrapText="1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right" vertical="center" shrinkToFit="1"/>
    </xf>
    <xf numFmtId="0" fontId="0" fillId="0" borderId="2" xfId="0" applyFill="1" applyBorder="1" applyAlignment="1">
      <alignment horizontal="right" vertical="center" shrinkToFit="1"/>
    </xf>
    <xf numFmtId="0" fontId="0" fillId="0" borderId="11" xfId="0" applyFill="1" applyBorder="1" applyAlignment="1">
      <alignment horizontal="right" vertical="center" shrinkToFit="1"/>
    </xf>
    <xf numFmtId="3" fontId="2" fillId="0" borderId="3" xfId="0" applyNumberFormat="1" applyFont="1" applyFill="1" applyBorder="1" applyAlignment="1">
      <alignment horizontal="center" vertical="center" shrinkToFi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0" fontId="0" fillId="0" borderId="11" xfId="0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4" xfId="0" applyFont="1" applyFill="1" applyBorder="1" applyAlignment="1">
      <alignment horizontal="left" vertical="center" wrapText="1" shrinkToFit="1"/>
    </xf>
    <xf numFmtId="0" fontId="0" fillId="0" borderId="5" xfId="0" applyFill="1" applyBorder="1" applyAlignment="1">
      <alignment horizontal="left" vertical="center" wrapText="1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2" fillId="0" borderId="6" xfId="0" applyFont="1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view="pageBreakPreview" topLeftCell="A49" zoomScale="80" zoomScaleNormal="80" zoomScaleSheetLayoutView="80" workbookViewId="0">
      <selection activeCell="C17" sqref="C17"/>
    </sheetView>
  </sheetViews>
  <sheetFormatPr defaultRowHeight="12" x14ac:dyDescent="0.15"/>
  <cols>
    <col min="1" max="2" width="4.375" style="2" customWidth="1"/>
    <col min="3" max="3" width="35.75" style="1" customWidth="1"/>
    <col min="4" max="4" width="12.5" style="1" customWidth="1"/>
    <col min="5" max="5" width="18.25" style="1" customWidth="1"/>
    <col min="6" max="6" width="50.875" style="1" customWidth="1"/>
    <col min="7" max="7" width="42.875" style="1" customWidth="1"/>
    <col min="8" max="8" width="6.375" style="1" customWidth="1"/>
    <col min="9" max="16384" width="9" style="1"/>
  </cols>
  <sheetData>
    <row r="1" spans="1:9" ht="40.5" customHeight="1" x14ac:dyDescent="0.15">
      <c r="A1" s="27" t="s">
        <v>169</v>
      </c>
      <c r="B1" s="27"/>
      <c r="C1" s="27"/>
      <c r="D1" s="27"/>
      <c r="E1" s="27"/>
      <c r="F1" s="27"/>
      <c r="G1" s="27"/>
      <c r="H1" s="27"/>
      <c r="I1" s="1" t="s">
        <v>19</v>
      </c>
    </row>
    <row r="2" spans="1:9" x14ac:dyDescent="0.15">
      <c r="A2" s="21" t="s">
        <v>9</v>
      </c>
      <c r="B2" s="21"/>
      <c r="C2" s="21" t="s">
        <v>10</v>
      </c>
      <c r="D2" s="21" t="s">
        <v>11</v>
      </c>
      <c r="E2" s="21"/>
      <c r="F2" s="21"/>
      <c r="G2" s="21"/>
      <c r="H2" s="22" t="s">
        <v>96</v>
      </c>
      <c r="I2" s="21" t="s">
        <v>13</v>
      </c>
    </row>
    <row r="3" spans="1:9" x14ac:dyDescent="0.15">
      <c r="A3" s="3" t="s">
        <v>0</v>
      </c>
      <c r="B3" s="3" t="s">
        <v>1</v>
      </c>
      <c r="C3" s="21"/>
      <c r="D3" s="21"/>
      <c r="E3" s="21"/>
      <c r="F3" s="21"/>
      <c r="G3" s="21"/>
      <c r="H3" s="21"/>
      <c r="I3" s="21"/>
    </row>
    <row r="4" spans="1:9" x14ac:dyDescent="0.15">
      <c r="A4" s="3" t="s">
        <v>38</v>
      </c>
      <c r="B4" s="3">
        <v>1111</v>
      </c>
      <c r="C4" s="4" t="s">
        <v>40</v>
      </c>
      <c r="D4" s="22" t="s">
        <v>89</v>
      </c>
      <c r="E4" s="23" t="s">
        <v>22</v>
      </c>
      <c r="F4" s="21"/>
      <c r="G4" s="21"/>
      <c r="H4" s="5">
        <v>1168</v>
      </c>
      <c r="I4" s="21" t="s">
        <v>4</v>
      </c>
    </row>
    <row r="5" spans="1:9" x14ac:dyDescent="0.15">
      <c r="A5" s="3" t="s">
        <v>38</v>
      </c>
      <c r="B5" s="3">
        <v>1113</v>
      </c>
      <c r="C5" s="4" t="s">
        <v>41</v>
      </c>
      <c r="D5" s="22"/>
      <c r="E5" s="24"/>
      <c r="F5" s="21" t="s">
        <v>3</v>
      </c>
      <c r="G5" s="21"/>
      <c r="H5" s="4">
        <v>818</v>
      </c>
      <c r="I5" s="21"/>
    </row>
    <row r="6" spans="1:9" x14ac:dyDescent="0.15">
      <c r="A6" s="3" t="s">
        <v>37</v>
      </c>
      <c r="B6" s="3">
        <v>1114</v>
      </c>
      <c r="C6" s="4" t="s">
        <v>42</v>
      </c>
      <c r="D6" s="22"/>
      <c r="E6" s="24"/>
      <c r="F6" s="4" t="s">
        <v>15</v>
      </c>
      <c r="G6" s="22" t="s">
        <v>7</v>
      </c>
      <c r="H6" s="5">
        <v>1051</v>
      </c>
      <c r="I6" s="21"/>
    </row>
    <row r="7" spans="1:9" x14ac:dyDescent="0.15">
      <c r="A7" s="3" t="s">
        <v>37</v>
      </c>
      <c r="B7" s="3">
        <v>1115</v>
      </c>
      <c r="C7" s="4" t="s">
        <v>43</v>
      </c>
      <c r="D7" s="22"/>
      <c r="E7" s="25"/>
      <c r="F7" s="4" t="s">
        <v>20</v>
      </c>
      <c r="G7" s="22"/>
      <c r="H7" s="4">
        <v>736</v>
      </c>
      <c r="I7" s="21"/>
    </row>
    <row r="8" spans="1:9" ht="13.5" customHeight="1" x14ac:dyDescent="0.15">
      <c r="A8" s="3" t="s">
        <v>37</v>
      </c>
      <c r="B8" s="3">
        <v>2111</v>
      </c>
      <c r="C8" s="4" t="s">
        <v>44</v>
      </c>
      <c r="D8" s="22"/>
      <c r="E8" s="26" t="s">
        <v>23</v>
      </c>
      <c r="F8" s="21" t="s">
        <v>15</v>
      </c>
      <c r="G8" s="21"/>
      <c r="H8" s="4">
        <v>38</v>
      </c>
      <c r="I8" s="21" t="s">
        <v>5</v>
      </c>
    </row>
    <row r="9" spans="1:9" x14ac:dyDescent="0.15">
      <c r="A9" s="3" t="s">
        <v>37</v>
      </c>
      <c r="B9" s="3">
        <v>2113</v>
      </c>
      <c r="C9" s="4" t="s">
        <v>45</v>
      </c>
      <c r="D9" s="22"/>
      <c r="E9" s="26"/>
      <c r="F9" s="21" t="s">
        <v>3</v>
      </c>
      <c r="G9" s="21"/>
      <c r="H9" s="4">
        <v>27</v>
      </c>
      <c r="I9" s="21"/>
    </row>
    <row r="10" spans="1:9" x14ac:dyDescent="0.15">
      <c r="A10" s="3" t="s">
        <v>37</v>
      </c>
      <c r="B10" s="3">
        <v>2114</v>
      </c>
      <c r="C10" s="4" t="s">
        <v>46</v>
      </c>
      <c r="D10" s="22"/>
      <c r="E10" s="26"/>
      <c r="F10" s="4" t="s">
        <v>15</v>
      </c>
      <c r="G10" s="22" t="s">
        <v>7</v>
      </c>
      <c r="H10" s="4">
        <v>34</v>
      </c>
      <c r="I10" s="21"/>
    </row>
    <row r="11" spans="1:9" x14ac:dyDescent="0.15">
      <c r="A11" s="3" t="s">
        <v>37</v>
      </c>
      <c r="B11" s="3">
        <v>2115</v>
      </c>
      <c r="C11" s="4" t="s">
        <v>2</v>
      </c>
      <c r="D11" s="22"/>
      <c r="E11" s="26"/>
      <c r="F11" s="4" t="s">
        <v>3</v>
      </c>
      <c r="G11" s="22"/>
      <c r="H11" s="4">
        <v>24</v>
      </c>
      <c r="I11" s="21"/>
    </row>
    <row r="12" spans="1:9" x14ac:dyDescent="0.15">
      <c r="A12" s="3" t="s">
        <v>37</v>
      </c>
      <c r="B12" s="3">
        <v>1211</v>
      </c>
      <c r="C12" s="4" t="s">
        <v>47</v>
      </c>
      <c r="D12" s="22" t="s">
        <v>90</v>
      </c>
      <c r="E12" s="26" t="s">
        <v>24</v>
      </c>
      <c r="F12" s="21"/>
      <c r="G12" s="21"/>
      <c r="H12" s="5">
        <v>2335</v>
      </c>
      <c r="I12" s="21" t="s">
        <v>4</v>
      </c>
    </row>
    <row r="13" spans="1:9" x14ac:dyDescent="0.15">
      <c r="A13" s="3" t="s">
        <v>37</v>
      </c>
      <c r="B13" s="3">
        <v>1213</v>
      </c>
      <c r="C13" s="4" t="s">
        <v>48</v>
      </c>
      <c r="D13" s="22"/>
      <c r="E13" s="26"/>
      <c r="F13" s="21" t="s">
        <v>3</v>
      </c>
      <c r="G13" s="21"/>
      <c r="H13" s="5">
        <v>1635</v>
      </c>
      <c r="I13" s="21"/>
    </row>
    <row r="14" spans="1:9" x14ac:dyDescent="0.15">
      <c r="A14" s="3" t="s">
        <v>37</v>
      </c>
      <c r="B14" s="3">
        <v>1214</v>
      </c>
      <c r="C14" s="4" t="s">
        <v>49</v>
      </c>
      <c r="D14" s="22"/>
      <c r="E14" s="26"/>
      <c r="F14" s="4" t="s">
        <v>15</v>
      </c>
      <c r="G14" s="22" t="s">
        <v>7</v>
      </c>
      <c r="H14" s="5">
        <v>2102</v>
      </c>
      <c r="I14" s="21"/>
    </row>
    <row r="15" spans="1:9" x14ac:dyDescent="0.15">
      <c r="A15" s="3" t="s">
        <v>37</v>
      </c>
      <c r="B15" s="3">
        <v>1215</v>
      </c>
      <c r="C15" s="4" t="s">
        <v>50</v>
      </c>
      <c r="D15" s="22"/>
      <c r="E15" s="26"/>
      <c r="F15" s="4" t="s">
        <v>3</v>
      </c>
      <c r="G15" s="22"/>
      <c r="H15" s="5">
        <v>1472</v>
      </c>
      <c r="I15" s="21"/>
    </row>
    <row r="16" spans="1:9" ht="13.5" customHeight="1" x14ac:dyDescent="0.15">
      <c r="A16" s="3" t="s">
        <v>37</v>
      </c>
      <c r="B16" s="3">
        <v>2211</v>
      </c>
      <c r="C16" s="4" t="s">
        <v>51</v>
      </c>
      <c r="D16" s="22"/>
      <c r="E16" s="26" t="s">
        <v>25</v>
      </c>
      <c r="F16" s="21" t="s">
        <v>15</v>
      </c>
      <c r="G16" s="21"/>
      <c r="H16" s="4">
        <v>77</v>
      </c>
      <c r="I16" s="21" t="s">
        <v>5</v>
      </c>
    </row>
    <row r="17" spans="1:9" x14ac:dyDescent="0.15">
      <c r="A17" s="3" t="s">
        <v>37</v>
      </c>
      <c r="B17" s="3">
        <v>2213</v>
      </c>
      <c r="C17" s="4" t="s">
        <v>52</v>
      </c>
      <c r="D17" s="22"/>
      <c r="E17" s="26"/>
      <c r="F17" s="21" t="s">
        <v>3</v>
      </c>
      <c r="G17" s="21"/>
      <c r="H17" s="4">
        <v>54</v>
      </c>
      <c r="I17" s="21"/>
    </row>
    <row r="18" spans="1:9" x14ac:dyDescent="0.15">
      <c r="A18" s="3" t="s">
        <v>37</v>
      </c>
      <c r="B18" s="3">
        <v>2214</v>
      </c>
      <c r="C18" s="4" t="s">
        <v>53</v>
      </c>
      <c r="D18" s="22"/>
      <c r="E18" s="26"/>
      <c r="F18" s="4" t="s">
        <v>15</v>
      </c>
      <c r="G18" s="22" t="s">
        <v>7</v>
      </c>
      <c r="H18" s="4">
        <v>69</v>
      </c>
      <c r="I18" s="21"/>
    </row>
    <row r="19" spans="1:9" x14ac:dyDescent="0.15">
      <c r="A19" s="3" t="s">
        <v>37</v>
      </c>
      <c r="B19" s="3">
        <v>2215</v>
      </c>
      <c r="C19" s="4" t="s">
        <v>54</v>
      </c>
      <c r="D19" s="22"/>
      <c r="E19" s="26"/>
      <c r="F19" s="4" t="s">
        <v>3</v>
      </c>
      <c r="G19" s="22"/>
      <c r="H19" s="4">
        <v>49</v>
      </c>
      <c r="I19" s="21"/>
    </row>
    <row r="20" spans="1:9" x14ac:dyDescent="0.15">
      <c r="A20" s="3" t="s">
        <v>37</v>
      </c>
      <c r="B20" s="3">
        <v>1321</v>
      </c>
      <c r="C20" s="4" t="s">
        <v>55</v>
      </c>
      <c r="D20" s="22" t="s">
        <v>91</v>
      </c>
      <c r="E20" s="26" t="s">
        <v>26</v>
      </c>
      <c r="F20" s="21"/>
      <c r="G20" s="21"/>
      <c r="H20" s="5">
        <v>3704</v>
      </c>
      <c r="I20" s="21" t="s">
        <v>4</v>
      </c>
    </row>
    <row r="21" spans="1:9" x14ac:dyDescent="0.15">
      <c r="A21" s="3" t="s">
        <v>37</v>
      </c>
      <c r="B21" s="3">
        <v>1323</v>
      </c>
      <c r="C21" s="4" t="s">
        <v>56</v>
      </c>
      <c r="D21" s="22"/>
      <c r="E21" s="26"/>
      <c r="F21" s="21" t="s">
        <v>3</v>
      </c>
      <c r="G21" s="21"/>
      <c r="H21" s="5">
        <v>2593</v>
      </c>
      <c r="I21" s="21"/>
    </row>
    <row r="22" spans="1:9" x14ac:dyDescent="0.15">
      <c r="A22" s="3" t="s">
        <v>37</v>
      </c>
      <c r="B22" s="3">
        <v>1324</v>
      </c>
      <c r="C22" s="4" t="s">
        <v>57</v>
      </c>
      <c r="D22" s="22"/>
      <c r="E22" s="26"/>
      <c r="F22" s="4" t="s">
        <v>15</v>
      </c>
      <c r="G22" s="22" t="s">
        <v>7</v>
      </c>
      <c r="H22" s="5">
        <v>3334</v>
      </c>
      <c r="I22" s="21"/>
    </row>
    <row r="23" spans="1:9" x14ac:dyDescent="0.15">
      <c r="A23" s="3" t="s">
        <v>37</v>
      </c>
      <c r="B23" s="3">
        <v>1325</v>
      </c>
      <c r="C23" s="4" t="s">
        <v>58</v>
      </c>
      <c r="D23" s="22"/>
      <c r="E23" s="26"/>
      <c r="F23" s="4" t="s">
        <v>36</v>
      </c>
      <c r="G23" s="22"/>
      <c r="H23" s="5">
        <v>2334</v>
      </c>
      <c r="I23" s="21"/>
    </row>
    <row r="24" spans="1:9" ht="13.5" customHeight="1" x14ac:dyDescent="0.15">
      <c r="A24" s="3" t="s">
        <v>37</v>
      </c>
      <c r="B24" s="3">
        <v>2321</v>
      </c>
      <c r="C24" s="4" t="s">
        <v>59</v>
      </c>
      <c r="D24" s="22"/>
      <c r="E24" s="26" t="s">
        <v>27</v>
      </c>
      <c r="F24" s="21" t="s">
        <v>15</v>
      </c>
      <c r="G24" s="21"/>
      <c r="H24" s="4">
        <v>122</v>
      </c>
      <c r="I24" s="21" t="s">
        <v>5</v>
      </c>
    </row>
    <row r="25" spans="1:9" x14ac:dyDescent="0.15">
      <c r="A25" s="3" t="s">
        <v>37</v>
      </c>
      <c r="B25" s="3">
        <v>2323</v>
      </c>
      <c r="C25" s="4" t="s">
        <v>60</v>
      </c>
      <c r="D25" s="22"/>
      <c r="E25" s="26"/>
      <c r="F25" s="21" t="s">
        <v>3</v>
      </c>
      <c r="G25" s="21"/>
      <c r="H25" s="4">
        <v>85</v>
      </c>
      <c r="I25" s="21"/>
    </row>
    <row r="26" spans="1:9" x14ac:dyDescent="0.15">
      <c r="A26" s="3" t="s">
        <v>37</v>
      </c>
      <c r="B26" s="3">
        <v>2324</v>
      </c>
      <c r="C26" s="4" t="s">
        <v>61</v>
      </c>
      <c r="D26" s="22"/>
      <c r="E26" s="26"/>
      <c r="F26" s="4" t="s">
        <v>15</v>
      </c>
      <c r="G26" s="22" t="s">
        <v>7</v>
      </c>
      <c r="H26" s="4">
        <v>110</v>
      </c>
      <c r="I26" s="21"/>
    </row>
    <row r="27" spans="1:9" x14ac:dyDescent="0.15">
      <c r="A27" s="3" t="s">
        <v>37</v>
      </c>
      <c r="B27" s="3">
        <v>2325</v>
      </c>
      <c r="C27" s="4" t="s">
        <v>62</v>
      </c>
      <c r="D27" s="22"/>
      <c r="E27" s="26"/>
      <c r="F27" s="4" t="s">
        <v>3</v>
      </c>
      <c r="G27" s="22"/>
      <c r="H27" s="4">
        <v>77</v>
      </c>
      <c r="I27" s="21"/>
    </row>
    <row r="28" spans="1:9" ht="12" customHeight="1" x14ac:dyDescent="0.15">
      <c r="A28" s="6" t="s">
        <v>38</v>
      </c>
      <c r="B28" s="6">
        <v>2411</v>
      </c>
      <c r="C28" s="7" t="s">
        <v>63</v>
      </c>
      <c r="D28" s="28" t="s">
        <v>92</v>
      </c>
      <c r="E28" s="29" t="s">
        <v>29</v>
      </c>
      <c r="F28" s="31"/>
      <c r="G28" s="31"/>
      <c r="H28" s="7">
        <v>266</v>
      </c>
      <c r="I28" s="31" t="s">
        <v>6</v>
      </c>
    </row>
    <row r="29" spans="1:9" x14ac:dyDescent="0.15">
      <c r="A29" s="6" t="s">
        <v>38</v>
      </c>
      <c r="B29" s="6">
        <v>2413</v>
      </c>
      <c r="C29" s="7" t="s">
        <v>64</v>
      </c>
      <c r="D29" s="28"/>
      <c r="E29" s="30"/>
      <c r="F29" s="31" t="s">
        <v>3</v>
      </c>
      <c r="G29" s="31"/>
      <c r="H29" s="7">
        <v>186</v>
      </c>
      <c r="I29" s="31"/>
    </row>
    <row r="30" spans="1:9" x14ac:dyDescent="0.15">
      <c r="A30" s="6" t="s">
        <v>37</v>
      </c>
      <c r="B30" s="6">
        <v>2414</v>
      </c>
      <c r="C30" s="7" t="s">
        <v>65</v>
      </c>
      <c r="D30" s="28"/>
      <c r="E30" s="30"/>
      <c r="F30" s="7" t="s">
        <v>15</v>
      </c>
      <c r="G30" s="28" t="s">
        <v>7</v>
      </c>
      <c r="H30" s="7">
        <v>239</v>
      </c>
      <c r="I30" s="31"/>
    </row>
    <row r="31" spans="1:9" x14ac:dyDescent="0.15">
      <c r="A31" s="6" t="s">
        <v>37</v>
      </c>
      <c r="B31" s="6">
        <v>2415</v>
      </c>
      <c r="C31" s="7" t="s">
        <v>66</v>
      </c>
      <c r="D31" s="28"/>
      <c r="E31" s="11" t="s">
        <v>28</v>
      </c>
      <c r="F31" s="7" t="s">
        <v>3</v>
      </c>
      <c r="G31" s="28"/>
      <c r="H31" s="7">
        <v>167</v>
      </c>
      <c r="I31" s="31"/>
    </row>
    <row r="32" spans="1:9" ht="13.5" customHeight="1" x14ac:dyDescent="0.15">
      <c r="A32" s="6" t="s">
        <v>37</v>
      </c>
      <c r="B32" s="6">
        <v>2511</v>
      </c>
      <c r="C32" s="7" t="s">
        <v>67</v>
      </c>
      <c r="D32" s="28" t="s">
        <v>93</v>
      </c>
      <c r="E32" s="29" t="s">
        <v>31</v>
      </c>
      <c r="F32" s="31" t="s">
        <v>15</v>
      </c>
      <c r="G32" s="31"/>
      <c r="H32" s="7">
        <v>270</v>
      </c>
      <c r="I32" s="31"/>
    </row>
    <row r="33" spans="1:9" x14ac:dyDescent="0.15">
      <c r="A33" s="6" t="s">
        <v>37</v>
      </c>
      <c r="B33" s="6">
        <v>2513</v>
      </c>
      <c r="C33" s="7" t="s">
        <v>68</v>
      </c>
      <c r="D33" s="28"/>
      <c r="E33" s="30"/>
      <c r="F33" s="31" t="s">
        <v>3</v>
      </c>
      <c r="G33" s="31"/>
      <c r="H33" s="7">
        <v>189</v>
      </c>
      <c r="I33" s="31"/>
    </row>
    <row r="34" spans="1:9" x14ac:dyDescent="0.15">
      <c r="A34" s="6" t="s">
        <v>37</v>
      </c>
      <c r="B34" s="6">
        <v>2514</v>
      </c>
      <c r="C34" s="7" t="s">
        <v>69</v>
      </c>
      <c r="D34" s="28"/>
      <c r="E34" s="30"/>
      <c r="F34" s="7" t="s">
        <v>15</v>
      </c>
      <c r="G34" s="28" t="s">
        <v>7</v>
      </c>
      <c r="H34" s="7">
        <v>243</v>
      </c>
      <c r="I34" s="31"/>
    </row>
    <row r="35" spans="1:9" x14ac:dyDescent="0.15">
      <c r="A35" s="6" t="s">
        <v>37</v>
      </c>
      <c r="B35" s="6">
        <v>2515</v>
      </c>
      <c r="C35" s="7" t="s">
        <v>70</v>
      </c>
      <c r="D35" s="28"/>
      <c r="E35" s="11" t="s">
        <v>30</v>
      </c>
      <c r="F35" s="7" t="s">
        <v>3</v>
      </c>
      <c r="G35" s="28"/>
      <c r="H35" s="7">
        <v>170</v>
      </c>
      <c r="I35" s="31"/>
    </row>
    <row r="36" spans="1:9" ht="13.5" customHeight="1" x14ac:dyDescent="0.15">
      <c r="A36" s="6" t="s">
        <v>37</v>
      </c>
      <c r="B36" s="6">
        <v>2621</v>
      </c>
      <c r="C36" s="7" t="s">
        <v>71</v>
      </c>
      <c r="D36" s="28" t="s">
        <v>94</v>
      </c>
      <c r="E36" s="29" t="s">
        <v>33</v>
      </c>
      <c r="F36" s="31" t="s">
        <v>15</v>
      </c>
      <c r="G36" s="31"/>
      <c r="H36" s="7">
        <v>285</v>
      </c>
      <c r="I36" s="31"/>
    </row>
    <row r="37" spans="1:9" x14ac:dyDescent="0.15">
      <c r="A37" s="6" t="s">
        <v>37</v>
      </c>
      <c r="B37" s="6">
        <v>2623</v>
      </c>
      <c r="C37" s="7" t="s">
        <v>72</v>
      </c>
      <c r="D37" s="28"/>
      <c r="E37" s="30"/>
      <c r="F37" s="31" t="s">
        <v>3</v>
      </c>
      <c r="G37" s="31"/>
      <c r="H37" s="7">
        <v>200</v>
      </c>
      <c r="I37" s="31"/>
    </row>
    <row r="38" spans="1:9" x14ac:dyDescent="0.15">
      <c r="A38" s="6" t="s">
        <v>37</v>
      </c>
      <c r="B38" s="6">
        <v>2624</v>
      </c>
      <c r="C38" s="7" t="s">
        <v>73</v>
      </c>
      <c r="D38" s="28"/>
      <c r="E38" s="30"/>
      <c r="F38" s="7" t="s">
        <v>15</v>
      </c>
      <c r="G38" s="28" t="s">
        <v>7</v>
      </c>
      <c r="H38" s="7">
        <v>257</v>
      </c>
      <c r="I38" s="31"/>
    </row>
    <row r="39" spans="1:9" x14ac:dyDescent="0.15">
      <c r="A39" s="6" t="s">
        <v>37</v>
      </c>
      <c r="B39" s="6">
        <v>2625</v>
      </c>
      <c r="C39" s="7" t="s">
        <v>74</v>
      </c>
      <c r="D39" s="28"/>
      <c r="E39" s="11" t="s">
        <v>32</v>
      </c>
      <c r="F39" s="7" t="s">
        <v>3</v>
      </c>
      <c r="G39" s="28"/>
      <c r="H39" s="7">
        <v>180</v>
      </c>
      <c r="I39" s="31"/>
    </row>
    <row r="40" spans="1:9" ht="13.5" customHeight="1" x14ac:dyDescent="0.15">
      <c r="A40" s="6" t="s">
        <v>37</v>
      </c>
      <c r="B40" s="6">
        <v>1411</v>
      </c>
      <c r="C40" s="7" t="s">
        <v>75</v>
      </c>
      <c r="D40" s="28" t="s">
        <v>95</v>
      </c>
      <c r="E40" s="29" t="s">
        <v>35</v>
      </c>
      <c r="F40" s="31" t="s">
        <v>15</v>
      </c>
      <c r="G40" s="31"/>
      <c r="H40" s="7">
        <v>165</v>
      </c>
      <c r="I40" s="31"/>
    </row>
    <row r="41" spans="1:9" x14ac:dyDescent="0.15">
      <c r="A41" s="6" t="s">
        <v>37</v>
      </c>
      <c r="B41" s="6">
        <v>1413</v>
      </c>
      <c r="C41" s="7" t="s">
        <v>76</v>
      </c>
      <c r="D41" s="28"/>
      <c r="E41" s="30"/>
      <c r="F41" s="31" t="s">
        <v>3</v>
      </c>
      <c r="G41" s="31"/>
      <c r="H41" s="7">
        <v>116</v>
      </c>
      <c r="I41" s="31"/>
    </row>
    <row r="42" spans="1:9" x14ac:dyDescent="0.15">
      <c r="A42" s="6" t="s">
        <v>37</v>
      </c>
      <c r="B42" s="6">
        <v>1414</v>
      </c>
      <c r="C42" s="7" t="s">
        <v>77</v>
      </c>
      <c r="D42" s="28"/>
      <c r="E42" s="30"/>
      <c r="F42" s="7" t="s">
        <v>15</v>
      </c>
      <c r="G42" s="28" t="s">
        <v>7</v>
      </c>
      <c r="H42" s="7">
        <v>149</v>
      </c>
      <c r="I42" s="31"/>
    </row>
    <row r="43" spans="1:9" x14ac:dyDescent="0.15">
      <c r="A43" s="6" t="s">
        <v>37</v>
      </c>
      <c r="B43" s="6">
        <v>1415</v>
      </c>
      <c r="C43" s="7" t="s">
        <v>78</v>
      </c>
      <c r="D43" s="28"/>
      <c r="E43" s="11" t="s">
        <v>34</v>
      </c>
      <c r="F43" s="7" t="s">
        <v>3</v>
      </c>
      <c r="G43" s="28"/>
      <c r="H43" s="7">
        <v>104</v>
      </c>
      <c r="I43" s="31"/>
    </row>
    <row r="44" spans="1:9" ht="13.5" customHeight="1" x14ac:dyDescent="0.15">
      <c r="A44" s="12" t="s">
        <v>37</v>
      </c>
      <c r="B44" s="3">
        <v>8000</v>
      </c>
      <c r="C44" s="4" t="s">
        <v>79</v>
      </c>
      <c r="D44" s="34" t="s">
        <v>12</v>
      </c>
      <c r="E44" s="35"/>
      <c r="F44" s="21" t="s">
        <v>16</v>
      </c>
      <c r="G44" s="21"/>
      <c r="H44" s="4"/>
      <c r="I44" s="4" t="s">
        <v>4</v>
      </c>
    </row>
    <row r="45" spans="1:9" x14ac:dyDescent="0.15">
      <c r="A45" s="12" t="s">
        <v>37</v>
      </c>
      <c r="B45" s="3">
        <v>8001</v>
      </c>
      <c r="C45" s="4" t="s">
        <v>80</v>
      </c>
      <c r="D45" s="36"/>
      <c r="E45" s="37"/>
      <c r="F45" s="21" t="s">
        <v>16</v>
      </c>
      <c r="G45" s="21"/>
      <c r="H45" s="4"/>
      <c r="I45" s="4" t="s">
        <v>5</v>
      </c>
    </row>
    <row r="46" spans="1:9" x14ac:dyDescent="0.15">
      <c r="A46" s="6" t="s">
        <v>37</v>
      </c>
      <c r="B46" s="6">
        <v>8002</v>
      </c>
      <c r="C46" s="7" t="s">
        <v>81</v>
      </c>
      <c r="D46" s="38"/>
      <c r="E46" s="39"/>
      <c r="F46" s="31" t="s">
        <v>16</v>
      </c>
      <c r="G46" s="31"/>
      <c r="H46" s="7"/>
      <c r="I46" s="7" t="s">
        <v>6</v>
      </c>
    </row>
    <row r="47" spans="1:9" ht="12" customHeight="1" x14ac:dyDescent="0.15">
      <c r="A47" s="12" t="s">
        <v>37</v>
      </c>
      <c r="B47" s="3">
        <v>8100</v>
      </c>
      <c r="C47" s="4" t="s">
        <v>82</v>
      </c>
      <c r="D47" s="40" t="s">
        <v>14</v>
      </c>
      <c r="E47" s="41"/>
      <c r="F47" s="21" t="s">
        <v>17</v>
      </c>
      <c r="G47" s="21"/>
      <c r="H47" s="4"/>
      <c r="I47" s="4" t="s">
        <v>4</v>
      </c>
    </row>
    <row r="48" spans="1:9" x14ac:dyDescent="0.15">
      <c r="A48" s="12" t="s">
        <v>37</v>
      </c>
      <c r="B48" s="3">
        <v>8101</v>
      </c>
      <c r="C48" s="4" t="s">
        <v>83</v>
      </c>
      <c r="D48" s="42"/>
      <c r="E48" s="43"/>
      <c r="F48" s="21" t="s">
        <v>17</v>
      </c>
      <c r="G48" s="21"/>
      <c r="H48" s="4"/>
      <c r="I48" s="4" t="s">
        <v>5</v>
      </c>
    </row>
    <row r="49" spans="1:9" x14ac:dyDescent="0.15">
      <c r="A49" s="6" t="s">
        <v>37</v>
      </c>
      <c r="B49" s="6">
        <v>8102</v>
      </c>
      <c r="C49" s="7" t="s">
        <v>84</v>
      </c>
      <c r="D49" s="32"/>
      <c r="E49" s="33"/>
      <c r="F49" s="31" t="s">
        <v>17</v>
      </c>
      <c r="G49" s="31"/>
      <c r="H49" s="7"/>
      <c r="I49" s="7" t="s">
        <v>6</v>
      </c>
    </row>
    <row r="50" spans="1:9" ht="12" customHeight="1" x14ac:dyDescent="0.15">
      <c r="A50" s="12" t="s">
        <v>37</v>
      </c>
      <c r="B50" s="3">
        <v>8110</v>
      </c>
      <c r="C50" s="4" t="s">
        <v>85</v>
      </c>
      <c r="D50" s="44" t="s">
        <v>21</v>
      </c>
      <c r="E50" s="45"/>
      <c r="F50" s="21" t="s">
        <v>18</v>
      </c>
      <c r="G50" s="21"/>
      <c r="H50" s="4"/>
      <c r="I50" s="4" t="s">
        <v>4</v>
      </c>
    </row>
    <row r="51" spans="1:9" x14ac:dyDescent="0.15">
      <c r="A51" s="12" t="s">
        <v>37</v>
      </c>
      <c r="B51" s="3">
        <v>8111</v>
      </c>
      <c r="C51" s="4" t="s">
        <v>86</v>
      </c>
      <c r="D51" s="46"/>
      <c r="E51" s="47"/>
      <c r="F51" s="21" t="s">
        <v>18</v>
      </c>
      <c r="G51" s="21"/>
      <c r="H51" s="4"/>
      <c r="I51" s="4" t="s">
        <v>5</v>
      </c>
    </row>
    <row r="52" spans="1:9" x14ac:dyDescent="0.15">
      <c r="A52" s="6" t="s">
        <v>37</v>
      </c>
      <c r="B52" s="6">
        <v>8112</v>
      </c>
      <c r="C52" s="7" t="s">
        <v>87</v>
      </c>
      <c r="D52" s="48"/>
      <c r="E52" s="49"/>
      <c r="F52" s="31" t="s">
        <v>18</v>
      </c>
      <c r="G52" s="31"/>
      <c r="H52" s="7"/>
      <c r="I52" s="7" t="s">
        <v>6</v>
      </c>
    </row>
    <row r="53" spans="1:9" x14ac:dyDescent="0.15">
      <c r="A53" s="12" t="s">
        <v>37</v>
      </c>
      <c r="B53" s="3">
        <v>4001</v>
      </c>
      <c r="C53" s="4" t="s">
        <v>88</v>
      </c>
      <c r="D53" s="51" t="s">
        <v>180</v>
      </c>
      <c r="E53" s="51"/>
      <c r="F53" s="51"/>
      <c r="G53" s="51"/>
      <c r="H53" s="4">
        <v>200</v>
      </c>
      <c r="I53" s="21" t="s">
        <v>4</v>
      </c>
    </row>
    <row r="54" spans="1:9" s="14" customFormat="1" x14ac:dyDescent="0.15">
      <c r="A54" s="19" t="s">
        <v>37</v>
      </c>
      <c r="B54" s="19">
        <v>4003</v>
      </c>
      <c r="C54" s="20" t="s">
        <v>181</v>
      </c>
      <c r="D54" s="60" t="s">
        <v>176</v>
      </c>
      <c r="E54" s="61"/>
      <c r="F54" s="64" t="s">
        <v>177</v>
      </c>
      <c r="G54" s="65"/>
      <c r="H54" s="20">
        <v>100</v>
      </c>
      <c r="I54" s="21"/>
    </row>
    <row r="55" spans="1:9" s="14" customFormat="1" x14ac:dyDescent="0.15">
      <c r="A55" s="19" t="s">
        <v>37</v>
      </c>
      <c r="B55" s="19">
        <v>4002</v>
      </c>
      <c r="C55" s="20" t="s">
        <v>182</v>
      </c>
      <c r="D55" s="62"/>
      <c r="E55" s="63"/>
      <c r="F55" s="64" t="s">
        <v>178</v>
      </c>
      <c r="G55" s="65"/>
      <c r="H55" s="20">
        <v>200</v>
      </c>
      <c r="I55" s="21"/>
    </row>
    <row r="56" spans="1:9" ht="13.5" customHeight="1" x14ac:dyDescent="0.15">
      <c r="A56" s="12" t="s">
        <v>37</v>
      </c>
      <c r="B56" s="13">
        <v>6269</v>
      </c>
      <c r="C56" s="4" t="s">
        <v>146</v>
      </c>
      <c r="D56" s="52" t="s">
        <v>8</v>
      </c>
      <c r="E56" s="53"/>
      <c r="F56" s="58" t="s">
        <v>139</v>
      </c>
      <c r="G56" s="59"/>
      <c r="H56" s="4"/>
      <c r="I56" s="21"/>
    </row>
    <row r="57" spans="1:9" x14ac:dyDescent="0.15">
      <c r="A57" s="12" t="s">
        <v>37</v>
      </c>
      <c r="B57" s="13">
        <v>6270</v>
      </c>
      <c r="C57" s="4" t="s">
        <v>147</v>
      </c>
      <c r="D57" s="54"/>
      <c r="E57" s="55"/>
      <c r="F57" s="58" t="s">
        <v>140</v>
      </c>
      <c r="G57" s="59"/>
      <c r="H57" s="4"/>
      <c r="I57" s="21"/>
    </row>
    <row r="58" spans="1:9" x14ac:dyDescent="0.15">
      <c r="A58" s="12" t="s">
        <v>37</v>
      </c>
      <c r="B58" s="13">
        <v>6271</v>
      </c>
      <c r="C58" s="4" t="s">
        <v>148</v>
      </c>
      <c r="D58" s="54"/>
      <c r="E58" s="55"/>
      <c r="F58" s="58" t="s">
        <v>141</v>
      </c>
      <c r="G58" s="59"/>
      <c r="H58" s="4"/>
      <c r="I58" s="21"/>
    </row>
    <row r="59" spans="1:9" x14ac:dyDescent="0.15">
      <c r="A59" s="12" t="s">
        <v>37</v>
      </c>
      <c r="B59" s="13">
        <v>6273</v>
      </c>
      <c r="C59" s="4" t="s">
        <v>149</v>
      </c>
      <c r="D59" s="54"/>
      <c r="E59" s="55"/>
      <c r="F59" s="58" t="s">
        <v>144</v>
      </c>
      <c r="G59" s="59"/>
      <c r="H59" s="4"/>
      <c r="I59" s="21"/>
    </row>
    <row r="60" spans="1:9" x14ac:dyDescent="0.15">
      <c r="A60" s="12" t="s">
        <v>37</v>
      </c>
      <c r="B60" s="13">
        <v>6275</v>
      </c>
      <c r="C60" s="4" t="s">
        <v>150</v>
      </c>
      <c r="D60" s="56"/>
      <c r="E60" s="57"/>
      <c r="F60" s="51" t="s">
        <v>145</v>
      </c>
      <c r="G60" s="51"/>
      <c r="H60" s="4"/>
      <c r="I60" s="21"/>
    </row>
    <row r="61" spans="1:9" x14ac:dyDescent="0.15">
      <c r="A61" s="8"/>
      <c r="B61" s="8"/>
      <c r="C61" s="9"/>
      <c r="D61" s="10"/>
      <c r="E61" s="10"/>
      <c r="F61" s="8"/>
      <c r="G61" s="8"/>
      <c r="H61" s="9"/>
      <c r="I61" s="8"/>
    </row>
    <row r="62" spans="1:9" x14ac:dyDescent="0.15">
      <c r="A62" s="50" t="s">
        <v>170</v>
      </c>
      <c r="B62" s="50"/>
      <c r="C62" s="50"/>
      <c r="D62" s="50"/>
      <c r="E62" s="50"/>
      <c r="F62" s="50"/>
      <c r="G62" s="50"/>
      <c r="H62" s="50"/>
      <c r="I62" s="50"/>
    </row>
  </sheetData>
  <mergeCells count="87">
    <mergeCell ref="A62:I62"/>
    <mergeCell ref="I53:I60"/>
    <mergeCell ref="D53:G53"/>
    <mergeCell ref="D56:E60"/>
    <mergeCell ref="F56:G56"/>
    <mergeCell ref="F57:G57"/>
    <mergeCell ref="F58:G58"/>
    <mergeCell ref="F59:G59"/>
    <mergeCell ref="F60:G60"/>
    <mergeCell ref="D54:E55"/>
    <mergeCell ref="F54:G54"/>
    <mergeCell ref="F55:G55"/>
    <mergeCell ref="D50:E51"/>
    <mergeCell ref="F50:G50"/>
    <mergeCell ref="F51:G51"/>
    <mergeCell ref="D52:E52"/>
    <mergeCell ref="F52:G52"/>
    <mergeCell ref="D49:E49"/>
    <mergeCell ref="F49:G49"/>
    <mergeCell ref="D40:D43"/>
    <mergeCell ref="E40:E42"/>
    <mergeCell ref="F40:G40"/>
    <mergeCell ref="F41:G41"/>
    <mergeCell ref="G42:G43"/>
    <mergeCell ref="D44:E45"/>
    <mergeCell ref="F44:G44"/>
    <mergeCell ref="F45:G45"/>
    <mergeCell ref="D46:E46"/>
    <mergeCell ref="F46:G46"/>
    <mergeCell ref="D47:E48"/>
    <mergeCell ref="F47:G47"/>
    <mergeCell ref="F48:G48"/>
    <mergeCell ref="D28:D31"/>
    <mergeCell ref="E28:E30"/>
    <mergeCell ref="F28:G28"/>
    <mergeCell ref="I28:I43"/>
    <mergeCell ref="F29:G29"/>
    <mergeCell ref="G30:G31"/>
    <mergeCell ref="D32:D35"/>
    <mergeCell ref="E32:E34"/>
    <mergeCell ref="F32:G32"/>
    <mergeCell ref="F33:G33"/>
    <mergeCell ref="G34:G35"/>
    <mergeCell ref="D36:D39"/>
    <mergeCell ref="E36:E38"/>
    <mergeCell ref="F36:G36"/>
    <mergeCell ref="F37:G37"/>
    <mergeCell ref="G38:G39"/>
    <mergeCell ref="D20:D27"/>
    <mergeCell ref="E20:E23"/>
    <mergeCell ref="F20:G20"/>
    <mergeCell ref="I24:I27"/>
    <mergeCell ref="F25:G25"/>
    <mergeCell ref="G26:G27"/>
    <mergeCell ref="I20:I23"/>
    <mergeCell ref="F21:G21"/>
    <mergeCell ref="G22:G23"/>
    <mergeCell ref="E24:E27"/>
    <mergeCell ref="F24:G24"/>
    <mergeCell ref="D12:D19"/>
    <mergeCell ref="E12:E15"/>
    <mergeCell ref="F12:G12"/>
    <mergeCell ref="I12:I15"/>
    <mergeCell ref="F13:G13"/>
    <mergeCell ref="G14:G15"/>
    <mergeCell ref="E16:E19"/>
    <mergeCell ref="F16:G16"/>
    <mergeCell ref="I16:I19"/>
    <mergeCell ref="F17:G17"/>
    <mergeCell ref="G18:G19"/>
    <mergeCell ref="A1:H1"/>
    <mergeCell ref="A2:B2"/>
    <mergeCell ref="C2:C3"/>
    <mergeCell ref="D2:G3"/>
    <mergeCell ref="H2:H3"/>
    <mergeCell ref="I2:I3"/>
    <mergeCell ref="G10:G11"/>
    <mergeCell ref="D4:D11"/>
    <mergeCell ref="E4:E7"/>
    <mergeCell ref="F4:G4"/>
    <mergeCell ref="I4:I7"/>
    <mergeCell ref="F5:G5"/>
    <mergeCell ref="G6:G7"/>
    <mergeCell ref="E8:E11"/>
    <mergeCell ref="F8:G8"/>
    <mergeCell ref="I8:I11"/>
    <mergeCell ref="F9:G9"/>
  </mergeCells>
  <phoneticPr fontId="1"/>
  <pageMargins left="0.82677165354330717" right="0.23622047244094491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view="pageBreakPreview" zoomScale="80" zoomScaleNormal="100" zoomScaleSheetLayoutView="80" workbookViewId="0">
      <selection activeCell="M10" sqref="M10"/>
    </sheetView>
  </sheetViews>
  <sheetFormatPr defaultRowHeight="12" x14ac:dyDescent="0.15"/>
  <cols>
    <col min="1" max="2" width="4.375" style="14" customWidth="1"/>
    <col min="3" max="4" width="9" style="14"/>
    <col min="5" max="5" width="23.75" style="14" customWidth="1"/>
    <col min="6" max="6" width="22.5" style="14" customWidth="1"/>
    <col min="7" max="7" width="13.125" style="14" customWidth="1"/>
    <col min="8" max="8" width="14.375" style="14" customWidth="1"/>
    <col min="9" max="9" width="12.375" style="14" customWidth="1"/>
    <col min="10" max="10" width="14.75" style="14" customWidth="1"/>
    <col min="11" max="11" width="15.5" style="14" customWidth="1"/>
    <col min="12" max="12" width="6.625" style="14" customWidth="1"/>
    <col min="13" max="13" width="6.625" style="18" customWidth="1"/>
    <col min="14" max="14" width="9.375" style="14" customWidth="1"/>
    <col min="15" max="16384" width="9" style="14"/>
  </cols>
  <sheetData>
    <row r="1" spans="1:14" ht="40.5" customHeight="1" x14ac:dyDescent="0.15">
      <c r="A1" s="115" t="s">
        <v>179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3.5" customHeight="1" x14ac:dyDescent="0.15">
      <c r="A2" s="116" t="s">
        <v>9</v>
      </c>
      <c r="B2" s="116"/>
      <c r="C2" s="116" t="s">
        <v>10</v>
      </c>
      <c r="D2" s="116"/>
      <c r="E2" s="116"/>
      <c r="F2" s="66" t="s">
        <v>11</v>
      </c>
      <c r="G2" s="67"/>
      <c r="H2" s="67"/>
      <c r="I2" s="67"/>
      <c r="J2" s="67"/>
      <c r="K2" s="111"/>
      <c r="L2" s="81" t="s">
        <v>105</v>
      </c>
      <c r="M2" s="117" t="s">
        <v>97</v>
      </c>
      <c r="N2" s="116" t="s">
        <v>13</v>
      </c>
    </row>
    <row r="3" spans="1:14" ht="13.5" customHeight="1" x14ac:dyDescent="0.15">
      <c r="A3" s="12" t="s">
        <v>0</v>
      </c>
      <c r="B3" s="12" t="s">
        <v>1</v>
      </c>
      <c r="C3" s="116"/>
      <c r="D3" s="116"/>
      <c r="E3" s="116"/>
      <c r="F3" s="112"/>
      <c r="G3" s="113"/>
      <c r="H3" s="113"/>
      <c r="I3" s="113"/>
      <c r="J3" s="113"/>
      <c r="K3" s="114"/>
      <c r="L3" s="83"/>
      <c r="M3" s="117"/>
      <c r="N3" s="116"/>
    </row>
    <row r="4" spans="1:14" ht="13.5" customHeight="1" x14ac:dyDescent="0.15">
      <c r="A4" s="12" t="s">
        <v>39</v>
      </c>
      <c r="B4" s="12">
        <v>1001</v>
      </c>
      <c r="C4" s="60" t="s">
        <v>107</v>
      </c>
      <c r="D4" s="95"/>
      <c r="E4" s="61"/>
      <c r="F4" s="105" t="s">
        <v>134</v>
      </c>
      <c r="G4" s="86" t="s">
        <v>128</v>
      </c>
      <c r="H4" s="87"/>
      <c r="I4" s="66"/>
      <c r="J4" s="67"/>
      <c r="K4" s="111"/>
      <c r="L4" s="15">
        <v>0.9</v>
      </c>
      <c r="M4" s="16">
        <v>204</v>
      </c>
      <c r="N4" s="78" t="s">
        <v>98</v>
      </c>
    </row>
    <row r="5" spans="1:14" ht="13.5" customHeight="1" x14ac:dyDescent="0.15">
      <c r="A5" s="12" t="s">
        <v>39</v>
      </c>
      <c r="B5" s="12">
        <v>1002</v>
      </c>
      <c r="C5" s="96"/>
      <c r="D5" s="97"/>
      <c r="E5" s="98"/>
      <c r="F5" s="106"/>
      <c r="G5" s="88"/>
      <c r="H5" s="89"/>
      <c r="I5" s="68"/>
      <c r="J5" s="69"/>
      <c r="K5" s="118"/>
      <c r="L5" s="15">
        <v>0.8</v>
      </c>
      <c r="M5" s="16">
        <v>204</v>
      </c>
      <c r="N5" s="79"/>
    </row>
    <row r="6" spans="1:14" ht="13.5" customHeight="1" x14ac:dyDescent="0.15">
      <c r="A6" s="12" t="s">
        <v>39</v>
      </c>
      <c r="B6" s="12">
        <v>1003</v>
      </c>
      <c r="C6" s="99"/>
      <c r="D6" s="100"/>
      <c r="E6" s="101"/>
      <c r="F6" s="106"/>
      <c r="G6" s="88"/>
      <c r="H6" s="89"/>
      <c r="I6" s="85"/>
      <c r="J6" s="119"/>
      <c r="K6" s="120"/>
      <c r="L6" s="15">
        <v>0.7</v>
      </c>
      <c r="M6" s="16">
        <v>204</v>
      </c>
      <c r="N6" s="79"/>
    </row>
    <row r="7" spans="1:14" ht="13.5" customHeight="1" x14ac:dyDescent="0.15">
      <c r="A7" s="12" t="s">
        <v>39</v>
      </c>
      <c r="B7" s="12">
        <v>1004</v>
      </c>
      <c r="C7" s="60" t="s">
        <v>130</v>
      </c>
      <c r="D7" s="95"/>
      <c r="E7" s="61"/>
      <c r="F7" s="106"/>
      <c r="G7" s="88"/>
      <c r="H7" s="89"/>
      <c r="I7" s="86" t="s">
        <v>137</v>
      </c>
      <c r="J7" s="102"/>
      <c r="K7" s="87"/>
      <c r="L7" s="15">
        <v>0.9</v>
      </c>
      <c r="M7" s="16">
        <f>204*0.9</f>
        <v>183.6</v>
      </c>
      <c r="N7" s="79"/>
    </row>
    <row r="8" spans="1:14" ht="13.5" customHeight="1" x14ac:dyDescent="0.15">
      <c r="A8" s="12" t="s">
        <v>39</v>
      </c>
      <c r="B8" s="12">
        <v>1005</v>
      </c>
      <c r="C8" s="96"/>
      <c r="D8" s="97"/>
      <c r="E8" s="98"/>
      <c r="F8" s="106"/>
      <c r="G8" s="88"/>
      <c r="H8" s="89"/>
      <c r="I8" s="88"/>
      <c r="J8" s="103"/>
      <c r="K8" s="89"/>
      <c r="L8" s="15">
        <v>0.8</v>
      </c>
      <c r="M8" s="16">
        <f>204*0.9</f>
        <v>183.6</v>
      </c>
      <c r="N8" s="79"/>
    </row>
    <row r="9" spans="1:14" ht="13.5" customHeight="1" x14ac:dyDescent="0.15">
      <c r="A9" s="12" t="s">
        <v>39</v>
      </c>
      <c r="B9" s="12">
        <v>1006</v>
      </c>
      <c r="C9" s="99"/>
      <c r="D9" s="100"/>
      <c r="E9" s="101"/>
      <c r="F9" s="106"/>
      <c r="G9" s="90"/>
      <c r="H9" s="91"/>
      <c r="I9" s="90"/>
      <c r="J9" s="104"/>
      <c r="K9" s="91"/>
      <c r="L9" s="15">
        <v>0.7</v>
      </c>
      <c r="M9" s="16">
        <v>184</v>
      </c>
      <c r="N9" s="80"/>
    </row>
    <row r="10" spans="1:14" ht="13.5" customHeight="1" x14ac:dyDescent="0.15">
      <c r="A10" s="12" t="s">
        <v>39</v>
      </c>
      <c r="B10" s="12">
        <v>1007</v>
      </c>
      <c r="C10" s="60" t="s">
        <v>151</v>
      </c>
      <c r="D10" s="95"/>
      <c r="E10" s="61"/>
      <c r="F10" s="106"/>
      <c r="G10" s="86" t="s">
        <v>155</v>
      </c>
      <c r="H10" s="87"/>
      <c r="I10" s="86"/>
      <c r="J10" s="102"/>
      <c r="K10" s="87"/>
      <c r="L10" s="15">
        <v>0.9</v>
      </c>
      <c r="M10" s="16">
        <v>818</v>
      </c>
      <c r="N10" s="78" t="s">
        <v>99</v>
      </c>
    </row>
    <row r="11" spans="1:14" ht="13.5" customHeight="1" x14ac:dyDescent="0.15">
      <c r="A11" s="12" t="s">
        <v>39</v>
      </c>
      <c r="B11" s="12">
        <v>1008</v>
      </c>
      <c r="C11" s="96"/>
      <c r="D11" s="97"/>
      <c r="E11" s="98"/>
      <c r="F11" s="106"/>
      <c r="G11" s="88"/>
      <c r="H11" s="89"/>
      <c r="I11" s="88"/>
      <c r="J11" s="103"/>
      <c r="K11" s="89"/>
      <c r="L11" s="17">
        <v>0.8</v>
      </c>
      <c r="M11" s="16">
        <v>818</v>
      </c>
      <c r="N11" s="79"/>
    </row>
    <row r="12" spans="1:14" ht="13.5" customHeight="1" x14ac:dyDescent="0.15">
      <c r="A12" s="12" t="s">
        <v>39</v>
      </c>
      <c r="B12" s="12">
        <v>1009</v>
      </c>
      <c r="C12" s="99"/>
      <c r="D12" s="100"/>
      <c r="E12" s="101"/>
      <c r="F12" s="106"/>
      <c r="G12" s="88"/>
      <c r="H12" s="89"/>
      <c r="I12" s="90"/>
      <c r="J12" s="104"/>
      <c r="K12" s="91"/>
      <c r="L12" s="15">
        <v>0.7</v>
      </c>
      <c r="M12" s="16">
        <v>818</v>
      </c>
      <c r="N12" s="79"/>
    </row>
    <row r="13" spans="1:14" ht="13.5" customHeight="1" x14ac:dyDescent="0.15">
      <c r="A13" s="12" t="s">
        <v>39</v>
      </c>
      <c r="B13" s="12">
        <v>1010</v>
      </c>
      <c r="C13" s="60" t="s">
        <v>129</v>
      </c>
      <c r="D13" s="95"/>
      <c r="E13" s="61"/>
      <c r="F13" s="106"/>
      <c r="G13" s="88"/>
      <c r="H13" s="89"/>
      <c r="I13" s="86" t="s">
        <v>159</v>
      </c>
      <c r="J13" s="102"/>
      <c r="K13" s="87"/>
      <c r="L13" s="15">
        <v>0.9</v>
      </c>
      <c r="M13" s="16">
        <f>818*0.9</f>
        <v>736.2</v>
      </c>
      <c r="N13" s="79"/>
    </row>
    <row r="14" spans="1:14" ht="13.5" customHeight="1" x14ac:dyDescent="0.15">
      <c r="A14" s="12" t="s">
        <v>39</v>
      </c>
      <c r="B14" s="12">
        <v>1011</v>
      </c>
      <c r="C14" s="96"/>
      <c r="D14" s="97"/>
      <c r="E14" s="98"/>
      <c r="F14" s="106"/>
      <c r="G14" s="88"/>
      <c r="H14" s="89"/>
      <c r="I14" s="88"/>
      <c r="J14" s="103"/>
      <c r="K14" s="89"/>
      <c r="L14" s="17">
        <v>0.8</v>
      </c>
      <c r="M14" s="16">
        <f>818*0.9</f>
        <v>736.2</v>
      </c>
      <c r="N14" s="79"/>
    </row>
    <row r="15" spans="1:14" ht="13.5" customHeight="1" x14ac:dyDescent="0.15">
      <c r="A15" s="12" t="s">
        <v>39</v>
      </c>
      <c r="B15" s="12">
        <v>1012</v>
      </c>
      <c r="C15" s="99"/>
      <c r="D15" s="100"/>
      <c r="E15" s="101"/>
      <c r="F15" s="106"/>
      <c r="G15" s="90"/>
      <c r="H15" s="91"/>
      <c r="I15" s="90"/>
      <c r="J15" s="104"/>
      <c r="K15" s="91"/>
      <c r="L15" s="15">
        <v>0.7</v>
      </c>
      <c r="M15" s="16">
        <v>736</v>
      </c>
      <c r="N15" s="80"/>
    </row>
    <row r="16" spans="1:14" ht="13.5" customHeight="1" x14ac:dyDescent="0.15">
      <c r="A16" s="12" t="s">
        <v>39</v>
      </c>
      <c r="B16" s="12">
        <v>1013</v>
      </c>
      <c r="C16" s="60" t="s">
        <v>108</v>
      </c>
      <c r="D16" s="95"/>
      <c r="E16" s="61"/>
      <c r="F16" s="106"/>
      <c r="G16" s="86" t="s">
        <v>156</v>
      </c>
      <c r="H16" s="87"/>
      <c r="I16" s="66"/>
      <c r="J16" s="72" t="s">
        <v>102</v>
      </c>
      <c r="K16" s="73"/>
      <c r="L16" s="15">
        <v>0.9</v>
      </c>
      <c r="M16" s="16">
        <f>818*15/100</f>
        <v>122.7</v>
      </c>
      <c r="N16" s="81" t="s">
        <v>99</v>
      </c>
    </row>
    <row r="17" spans="1:14" ht="13.5" customHeight="1" x14ac:dyDescent="0.15">
      <c r="A17" s="12" t="s">
        <v>39</v>
      </c>
      <c r="B17" s="12">
        <v>1014</v>
      </c>
      <c r="C17" s="96"/>
      <c r="D17" s="97"/>
      <c r="E17" s="98"/>
      <c r="F17" s="106"/>
      <c r="G17" s="88"/>
      <c r="H17" s="89"/>
      <c r="I17" s="84"/>
      <c r="J17" s="74"/>
      <c r="K17" s="75"/>
      <c r="L17" s="17">
        <v>0.8</v>
      </c>
      <c r="M17" s="16">
        <f>818*15/100</f>
        <v>122.7</v>
      </c>
      <c r="N17" s="82"/>
    </row>
    <row r="18" spans="1:14" ht="13.5" customHeight="1" x14ac:dyDescent="0.15">
      <c r="A18" s="12" t="s">
        <v>39</v>
      </c>
      <c r="B18" s="12">
        <v>1015</v>
      </c>
      <c r="C18" s="99"/>
      <c r="D18" s="100"/>
      <c r="E18" s="101"/>
      <c r="F18" s="106"/>
      <c r="G18" s="88"/>
      <c r="H18" s="89"/>
      <c r="I18" s="84"/>
      <c r="J18" s="74"/>
      <c r="K18" s="75"/>
      <c r="L18" s="15">
        <v>0.7</v>
      </c>
      <c r="M18" s="16">
        <v>123</v>
      </c>
      <c r="N18" s="80"/>
    </row>
    <row r="19" spans="1:14" ht="13.5" customHeight="1" x14ac:dyDescent="0.15">
      <c r="A19" s="12" t="s">
        <v>39</v>
      </c>
      <c r="B19" s="12">
        <v>1016</v>
      </c>
      <c r="C19" s="60" t="s">
        <v>109</v>
      </c>
      <c r="D19" s="95"/>
      <c r="E19" s="61"/>
      <c r="F19" s="106"/>
      <c r="G19" s="88"/>
      <c r="H19" s="89"/>
      <c r="I19" s="84"/>
      <c r="J19" s="74"/>
      <c r="K19" s="75"/>
      <c r="L19" s="15">
        <v>0.9</v>
      </c>
      <c r="M19" s="16">
        <f>204*15/100</f>
        <v>30.6</v>
      </c>
      <c r="N19" s="81" t="s">
        <v>98</v>
      </c>
    </row>
    <row r="20" spans="1:14" ht="13.5" customHeight="1" x14ac:dyDescent="0.15">
      <c r="A20" s="12" t="s">
        <v>39</v>
      </c>
      <c r="B20" s="12">
        <v>1017</v>
      </c>
      <c r="C20" s="96"/>
      <c r="D20" s="97"/>
      <c r="E20" s="98"/>
      <c r="F20" s="106"/>
      <c r="G20" s="88"/>
      <c r="H20" s="89"/>
      <c r="I20" s="84"/>
      <c r="J20" s="74"/>
      <c r="K20" s="75"/>
      <c r="L20" s="17">
        <v>0.8</v>
      </c>
      <c r="M20" s="16">
        <f>204*15/100</f>
        <v>30.6</v>
      </c>
      <c r="N20" s="82"/>
    </row>
    <row r="21" spans="1:14" ht="13.5" customHeight="1" x14ac:dyDescent="0.15">
      <c r="A21" s="12" t="s">
        <v>39</v>
      </c>
      <c r="B21" s="12">
        <v>1018</v>
      </c>
      <c r="C21" s="99"/>
      <c r="D21" s="100"/>
      <c r="E21" s="101"/>
      <c r="F21" s="106"/>
      <c r="G21" s="90"/>
      <c r="H21" s="91"/>
      <c r="I21" s="85"/>
      <c r="J21" s="76"/>
      <c r="K21" s="77"/>
      <c r="L21" s="15">
        <v>0.7</v>
      </c>
      <c r="M21" s="16">
        <v>31</v>
      </c>
      <c r="N21" s="80"/>
    </row>
    <row r="22" spans="1:14" ht="13.5" customHeight="1" x14ac:dyDescent="0.15">
      <c r="A22" s="12" t="s">
        <v>39</v>
      </c>
      <c r="B22" s="12">
        <v>1019</v>
      </c>
      <c r="C22" s="60" t="s">
        <v>110</v>
      </c>
      <c r="D22" s="95"/>
      <c r="E22" s="61"/>
      <c r="F22" s="106"/>
      <c r="G22" s="86" t="s">
        <v>157</v>
      </c>
      <c r="H22" s="87"/>
      <c r="I22" s="66"/>
      <c r="J22" s="72" t="s">
        <v>103</v>
      </c>
      <c r="K22" s="73"/>
      <c r="L22" s="15">
        <v>0.9</v>
      </c>
      <c r="M22" s="16">
        <f>818*10/100</f>
        <v>81.8</v>
      </c>
      <c r="N22" s="81" t="s">
        <v>99</v>
      </c>
    </row>
    <row r="23" spans="1:14" ht="13.5" customHeight="1" x14ac:dyDescent="0.15">
      <c r="A23" s="12" t="s">
        <v>39</v>
      </c>
      <c r="B23" s="12">
        <v>1020</v>
      </c>
      <c r="C23" s="96"/>
      <c r="D23" s="97"/>
      <c r="E23" s="98"/>
      <c r="F23" s="106"/>
      <c r="G23" s="88"/>
      <c r="H23" s="89"/>
      <c r="I23" s="84"/>
      <c r="J23" s="74"/>
      <c r="K23" s="75"/>
      <c r="L23" s="17">
        <v>0.8</v>
      </c>
      <c r="M23" s="16">
        <f>818*10/100</f>
        <v>81.8</v>
      </c>
      <c r="N23" s="82"/>
    </row>
    <row r="24" spans="1:14" ht="13.5" customHeight="1" x14ac:dyDescent="0.15">
      <c r="A24" s="12" t="s">
        <v>39</v>
      </c>
      <c r="B24" s="12">
        <v>1021</v>
      </c>
      <c r="C24" s="99"/>
      <c r="D24" s="100"/>
      <c r="E24" s="101"/>
      <c r="F24" s="106"/>
      <c r="G24" s="88"/>
      <c r="H24" s="89"/>
      <c r="I24" s="84"/>
      <c r="J24" s="74"/>
      <c r="K24" s="75"/>
      <c r="L24" s="15">
        <v>0.7</v>
      </c>
      <c r="M24" s="16">
        <v>82</v>
      </c>
      <c r="N24" s="80"/>
    </row>
    <row r="25" spans="1:14" ht="13.5" customHeight="1" x14ac:dyDescent="0.15">
      <c r="A25" s="12" t="s">
        <v>39</v>
      </c>
      <c r="B25" s="12">
        <v>1022</v>
      </c>
      <c r="C25" s="60" t="s">
        <v>111</v>
      </c>
      <c r="D25" s="95"/>
      <c r="E25" s="61"/>
      <c r="F25" s="106"/>
      <c r="G25" s="88"/>
      <c r="H25" s="89"/>
      <c r="I25" s="84"/>
      <c r="J25" s="74"/>
      <c r="K25" s="75"/>
      <c r="L25" s="15">
        <v>0.9</v>
      </c>
      <c r="M25" s="16">
        <f>204*10/100</f>
        <v>20.399999999999999</v>
      </c>
      <c r="N25" s="81" t="s">
        <v>98</v>
      </c>
    </row>
    <row r="26" spans="1:14" ht="13.5" customHeight="1" x14ac:dyDescent="0.15">
      <c r="A26" s="12" t="s">
        <v>39</v>
      </c>
      <c r="B26" s="12">
        <v>1023</v>
      </c>
      <c r="C26" s="96"/>
      <c r="D26" s="97"/>
      <c r="E26" s="98"/>
      <c r="F26" s="106"/>
      <c r="G26" s="88"/>
      <c r="H26" s="89"/>
      <c r="I26" s="84"/>
      <c r="J26" s="74"/>
      <c r="K26" s="75"/>
      <c r="L26" s="17">
        <v>0.8</v>
      </c>
      <c r="M26" s="16">
        <f>204*10/100</f>
        <v>20.399999999999999</v>
      </c>
      <c r="N26" s="82"/>
    </row>
    <row r="27" spans="1:14" ht="13.5" customHeight="1" x14ac:dyDescent="0.15">
      <c r="A27" s="12" t="s">
        <v>39</v>
      </c>
      <c r="B27" s="12">
        <v>1024</v>
      </c>
      <c r="C27" s="99"/>
      <c r="D27" s="100"/>
      <c r="E27" s="101"/>
      <c r="F27" s="106"/>
      <c r="G27" s="90"/>
      <c r="H27" s="91"/>
      <c r="I27" s="85"/>
      <c r="J27" s="76"/>
      <c r="K27" s="77"/>
      <c r="L27" s="15">
        <v>0.7</v>
      </c>
      <c r="M27" s="16">
        <v>20</v>
      </c>
      <c r="N27" s="80"/>
    </row>
    <row r="28" spans="1:14" ht="13.5" customHeight="1" x14ac:dyDescent="0.15">
      <c r="A28" s="12" t="s">
        <v>39</v>
      </c>
      <c r="B28" s="12">
        <v>1025</v>
      </c>
      <c r="C28" s="60" t="s">
        <v>112</v>
      </c>
      <c r="D28" s="95"/>
      <c r="E28" s="61"/>
      <c r="F28" s="106"/>
      <c r="G28" s="86" t="s">
        <v>158</v>
      </c>
      <c r="H28" s="87"/>
      <c r="I28" s="66"/>
      <c r="J28" s="72" t="s">
        <v>104</v>
      </c>
      <c r="K28" s="73"/>
      <c r="L28" s="15">
        <v>0.9</v>
      </c>
      <c r="M28" s="16">
        <f>818*5/100</f>
        <v>40.9</v>
      </c>
      <c r="N28" s="81" t="s">
        <v>99</v>
      </c>
    </row>
    <row r="29" spans="1:14" ht="13.5" customHeight="1" x14ac:dyDescent="0.15">
      <c r="A29" s="12" t="s">
        <v>39</v>
      </c>
      <c r="B29" s="12">
        <v>1026</v>
      </c>
      <c r="C29" s="96"/>
      <c r="D29" s="97"/>
      <c r="E29" s="98"/>
      <c r="F29" s="106"/>
      <c r="G29" s="88"/>
      <c r="H29" s="89"/>
      <c r="I29" s="84"/>
      <c r="J29" s="74"/>
      <c r="K29" s="75"/>
      <c r="L29" s="17">
        <v>0.8</v>
      </c>
      <c r="M29" s="16">
        <f>818*5/100</f>
        <v>40.9</v>
      </c>
      <c r="N29" s="82"/>
    </row>
    <row r="30" spans="1:14" ht="13.5" customHeight="1" x14ac:dyDescent="0.15">
      <c r="A30" s="12" t="s">
        <v>39</v>
      </c>
      <c r="B30" s="12">
        <v>1027</v>
      </c>
      <c r="C30" s="99"/>
      <c r="D30" s="100"/>
      <c r="E30" s="101"/>
      <c r="F30" s="106"/>
      <c r="G30" s="88"/>
      <c r="H30" s="89"/>
      <c r="I30" s="84"/>
      <c r="J30" s="74"/>
      <c r="K30" s="75"/>
      <c r="L30" s="15">
        <v>0.7</v>
      </c>
      <c r="M30" s="16">
        <v>41</v>
      </c>
      <c r="N30" s="80"/>
    </row>
    <row r="31" spans="1:14" ht="13.5" customHeight="1" x14ac:dyDescent="0.15">
      <c r="A31" s="12" t="s">
        <v>39</v>
      </c>
      <c r="B31" s="12">
        <v>1028</v>
      </c>
      <c r="C31" s="60" t="s">
        <v>113</v>
      </c>
      <c r="D31" s="95"/>
      <c r="E31" s="61"/>
      <c r="F31" s="106"/>
      <c r="G31" s="88"/>
      <c r="H31" s="89"/>
      <c r="I31" s="84"/>
      <c r="J31" s="74"/>
      <c r="K31" s="75"/>
      <c r="L31" s="15">
        <v>0.9</v>
      </c>
      <c r="M31" s="16">
        <f>204*5/100</f>
        <v>10.199999999999999</v>
      </c>
      <c r="N31" s="81" t="s">
        <v>98</v>
      </c>
    </row>
    <row r="32" spans="1:14" ht="13.5" customHeight="1" x14ac:dyDescent="0.15">
      <c r="A32" s="12" t="s">
        <v>39</v>
      </c>
      <c r="B32" s="12">
        <v>1029</v>
      </c>
      <c r="C32" s="96"/>
      <c r="D32" s="97"/>
      <c r="E32" s="98"/>
      <c r="F32" s="106"/>
      <c r="G32" s="88"/>
      <c r="H32" s="89"/>
      <c r="I32" s="84"/>
      <c r="J32" s="74"/>
      <c r="K32" s="75"/>
      <c r="L32" s="17">
        <v>0.8</v>
      </c>
      <c r="M32" s="16">
        <f>204*5/100</f>
        <v>10.199999999999999</v>
      </c>
      <c r="N32" s="82"/>
    </row>
    <row r="33" spans="1:14" ht="13.5" customHeight="1" x14ac:dyDescent="0.15">
      <c r="A33" s="12" t="s">
        <v>39</v>
      </c>
      <c r="B33" s="12">
        <v>1030</v>
      </c>
      <c r="C33" s="99"/>
      <c r="D33" s="100"/>
      <c r="E33" s="101"/>
      <c r="F33" s="107"/>
      <c r="G33" s="90"/>
      <c r="H33" s="91"/>
      <c r="I33" s="85"/>
      <c r="J33" s="76"/>
      <c r="K33" s="77"/>
      <c r="L33" s="15">
        <v>0.7</v>
      </c>
      <c r="M33" s="16">
        <v>10</v>
      </c>
      <c r="N33" s="80"/>
    </row>
    <row r="34" spans="1:14" ht="13.5" customHeight="1" x14ac:dyDescent="0.15">
      <c r="A34" s="12" t="s">
        <v>39</v>
      </c>
      <c r="B34" s="12">
        <v>1100</v>
      </c>
      <c r="C34" s="60" t="s">
        <v>114</v>
      </c>
      <c r="D34" s="95"/>
      <c r="E34" s="61"/>
      <c r="F34" s="105" t="s">
        <v>136</v>
      </c>
      <c r="G34" s="92" t="s">
        <v>106</v>
      </c>
      <c r="H34" s="66" t="s">
        <v>101</v>
      </c>
      <c r="I34" s="67"/>
      <c r="J34" s="72" t="s">
        <v>143</v>
      </c>
      <c r="K34" s="73"/>
      <c r="L34" s="15">
        <v>0.9</v>
      </c>
      <c r="M34" s="16">
        <f>818*137/1000</f>
        <v>112.066</v>
      </c>
      <c r="N34" s="81" t="s">
        <v>99</v>
      </c>
    </row>
    <row r="35" spans="1:14" ht="13.5" customHeight="1" x14ac:dyDescent="0.15">
      <c r="A35" s="12" t="s">
        <v>39</v>
      </c>
      <c r="B35" s="12">
        <v>1101</v>
      </c>
      <c r="C35" s="96"/>
      <c r="D35" s="97"/>
      <c r="E35" s="98"/>
      <c r="F35" s="106"/>
      <c r="G35" s="93"/>
      <c r="H35" s="68"/>
      <c r="I35" s="69"/>
      <c r="J35" s="74"/>
      <c r="K35" s="75"/>
      <c r="L35" s="17">
        <v>0.8</v>
      </c>
      <c r="M35" s="16">
        <f>818*137/1000</f>
        <v>112.066</v>
      </c>
      <c r="N35" s="82"/>
    </row>
    <row r="36" spans="1:14" ht="13.5" customHeight="1" x14ac:dyDescent="0.15">
      <c r="A36" s="12" t="s">
        <v>39</v>
      </c>
      <c r="B36" s="12">
        <v>1102</v>
      </c>
      <c r="C36" s="99"/>
      <c r="D36" s="100"/>
      <c r="E36" s="101"/>
      <c r="F36" s="106"/>
      <c r="G36" s="93"/>
      <c r="H36" s="70"/>
      <c r="I36" s="71"/>
      <c r="J36" s="76"/>
      <c r="K36" s="77"/>
      <c r="L36" s="15">
        <v>0.7</v>
      </c>
      <c r="M36" s="16">
        <v>112</v>
      </c>
      <c r="N36" s="82"/>
    </row>
    <row r="37" spans="1:14" ht="13.5" customHeight="1" x14ac:dyDescent="0.15">
      <c r="A37" s="12" t="s">
        <v>39</v>
      </c>
      <c r="B37" s="12">
        <v>1103</v>
      </c>
      <c r="C37" s="60" t="s">
        <v>115</v>
      </c>
      <c r="D37" s="95"/>
      <c r="E37" s="61"/>
      <c r="F37" s="106"/>
      <c r="G37" s="93"/>
      <c r="H37" s="66" t="s">
        <v>160</v>
      </c>
      <c r="I37" s="67"/>
      <c r="J37" s="72" t="s">
        <v>164</v>
      </c>
      <c r="K37" s="73"/>
      <c r="L37" s="15">
        <v>0.9</v>
      </c>
      <c r="M37" s="16">
        <f>818*100/1000</f>
        <v>81.8</v>
      </c>
      <c r="N37" s="82"/>
    </row>
    <row r="38" spans="1:14" ht="13.5" customHeight="1" x14ac:dyDescent="0.15">
      <c r="A38" s="12" t="s">
        <v>39</v>
      </c>
      <c r="B38" s="12">
        <v>1104</v>
      </c>
      <c r="C38" s="96"/>
      <c r="D38" s="97"/>
      <c r="E38" s="98"/>
      <c r="F38" s="106"/>
      <c r="G38" s="93"/>
      <c r="H38" s="68"/>
      <c r="I38" s="69"/>
      <c r="J38" s="74"/>
      <c r="K38" s="75"/>
      <c r="L38" s="17">
        <v>0.8</v>
      </c>
      <c r="M38" s="16">
        <f>818*100/1000</f>
        <v>81.8</v>
      </c>
      <c r="N38" s="82"/>
    </row>
    <row r="39" spans="1:14" ht="13.5" customHeight="1" x14ac:dyDescent="0.15">
      <c r="A39" s="12" t="s">
        <v>39</v>
      </c>
      <c r="B39" s="12">
        <v>1105</v>
      </c>
      <c r="C39" s="99"/>
      <c r="D39" s="100"/>
      <c r="E39" s="101"/>
      <c r="F39" s="106"/>
      <c r="G39" s="93"/>
      <c r="H39" s="70"/>
      <c r="I39" s="71"/>
      <c r="J39" s="76"/>
      <c r="K39" s="77"/>
      <c r="L39" s="15">
        <v>0.7</v>
      </c>
      <c r="M39" s="16">
        <v>82</v>
      </c>
      <c r="N39" s="82"/>
    </row>
    <row r="40" spans="1:14" ht="13.5" customHeight="1" x14ac:dyDescent="0.15">
      <c r="A40" s="12" t="s">
        <v>39</v>
      </c>
      <c r="B40" s="12">
        <v>1106</v>
      </c>
      <c r="C40" s="60" t="s">
        <v>116</v>
      </c>
      <c r="D40" s="95"/>
      <c r="E40" s="61"/>
      <c r="F40" s="106"/>
      <c r="G40" s="93"/>
      <c r="H40" s="66" t="s">
        <v>161</v>
      </c>
      <c r="I40" s="67"/>
      <c r="J40" s="72" t="s">
        <v>165</v>
      </c>
      <c r="K40" s="73"/>
      <c r="L40" s="15">
        <v>0.9</v>
      </c>
      <c r="M40" s="16">
        <f>818*55/1000</f>
        <v>44.99</v>
      </c>
      <c r="N40" s="82"/>
    </row>
    <row r="41" spans="1:14" ht="13.5" customHeight="1" x14ac:dyDescent="0.15">
      <c r="A41" s="12" t="s">
        <v>39</v>
      </c>
      <c r="B41" s="12">
        <v>1107</v>
      </c>
      <c r="C41" s="96"/>
      <c r="D41" s="97"/>
      <c r="E41" s="98"/>
      <c r="F41" s="106"/>
      <c r="G41" s="93"/>
      <c r="H41" s="68"/>
      <c r="I41" s="69"/>
      <c r="J41" s="74"/>
      <c r="K41" s="75"/>
      <c r="L41" s="17">
        <v>0.8</v>
      </c>
      <c r="M41" s="16">
        <f>818*55/1000</f>
        <v>44.99</v>
      </c>
      <c r="N41" s="82"/>
    </row>
    <row r="42" spans="1:14" ht="13.5" customHeight="1" x14ac:dyDescent="0.15">
      <c r="A42" s="12" t="s">
        <v>39</v>
      </c>
      <c r="B42" s="12">
        <v>1108</v>
      </c>
      <c r="C42" s="99"/>
      <c r="D42" s="100"/>
      <c r="E42" s="101"/>
      <c r="F42" s="106"/>
      <c r="G42" s="93"/>
      <c r="H42" s="70"/>
      <c r="I42" s="71"/>
      <c r="J42" s="76"/>
      <c r="K42" s="77"/>
      <c r="L42" s="15">
        <v>0.7</v>
      </c>
      <c r="M42" s="16">
        <v>45</v>
      </c>
      <c r="N42" s="82"/>
    </row>
    <row r="43" spans="1:14" ht="13.5" customHeight="1" x14ac:dyDescent="0.15">
      <c r="A43" s="12" t="s">
        <v>39</v>
      </c>
      <c r="B43" s="12">
        <v>1109</v>
      </c>
      <c r="C43" s="60" t="s">
        <v>117</v>
      </c>
      <c r="D43" s="95"/>
      <c r="E43" s="61"/>
      <c r="F43" s="106"/>
      <c r="G43" s="93"/>
      <c r="H43" s="66" t="s">
        <v>162</v>
      </c>
      <c r="I43" s="67"/>
      <c r="J43" s="72" t="s">
        <v>166</v>
      </c>
      <c r="K43" s="73"/>
      <c r="L43" s="15">
        <v>0.9</v>
      </c>
      <c r="M43" s="16">
        <f>45*0.9</f>
        <v>40.5</v>
      </c>
      <c r="N43" s="82"/>
    </row>
    <row r="44" spans="1:14" ht="13.5" customHeight="1" x14ac:dyDescent="0.15">
      <c r="A44" s="12" t="s">
        <v>39</v>
      </c>
      <c r="B44" s="12">
        <v>1110</v>
      </c>
      <c r="C44" s="96"/>
      <c r="D44" s="97"/>
      <c r="E44" s="98"/>
      <c r="F44" s="106"/>
      <c r="G44" s="93"/>
      <c r="H44" s="68"/>
      <c r="I44" s="69"/>
      <c r="J44" s="74"/>
      <c r="K44" s="75"/>
      <c r="L44" s="17">
        <v>0.8</v>
      </c>
      <c r="M44" s="16">
        <f>45*0.9</f>
        <v>40.5</v>
      </c>
      <c r="N44" s="82"/>
    </row>
    <row r="45" spans="1:14" ht="13.5" customHeight="1" x14ac:dyDescent="0.15">
      <c r="A45" s="12" t="s">
        <v>39</v>
      </c>
      <c r="B45" s="12">
        <v>1111</v>
      </c>
      <c r="C45" s="99"/>
      <c r="D45" s="100"/>
      <c r="E45" s="101"/>
      <c r="F45" s="106"/>
      <c r="G45" s="93"/>
      <c r="H45" s="70"/>
      <c r="I45" s="71"/>
      <c r="J45" s="76"/>
      <c r="K45" s="77"/>
      <c r="L45" s="15">
        <v>0.7</v>
      </c>
      <c r="M45" s="16">
        <v>41</v>
      </c>
      <c r="N45" s="82"/>
    </row>
    <row r="46" spans="1:14" ht="13.5" customHeight="1" x14ac:dyDescent="0.15">
      <c r="A46" s="12" t="s">
        <v>39</v>
      </c>
      <c r="B46" s="12">
        <v>1112</v>
      </c>
      <c r="C46" s="60" t="s">
        <v>138</v>
      </c>
      <c r="D46" s="95"/>
      <c r="E46" s="61"/>
      <c r="F46" s="106"/>
      <c r="G46" s="93"/>
      <c r="H46" s="66" t="s">
        <v>163</v>
      </c>
      <c r="I46" s="67"/>
      <c r="J46" s="72" t="s">
        <v>167</v>
      </c>
      <c r="K46" s="73"/>
      <c r="L46" s="15">
        <v>0.9</v>
      </c>
      <c r="M46" s="16">
        <f>45*0.8</f>
        <v>36</v>
      </c>
      <c r="N46" s="82"/>
    </row>
    <row r="47" spans="1:14" ht="13.5" customHeight="1" x14ac:dyDescent="0.15">
      <c r="A47" s="12" t="s">
        <v>39</v>
      </c>
      <c r="B47" s="12">
        <v>1113</v>
      </c>
      <c r="C47" s="96"/>
      <c r="D47" s="97"/>
      <c r="E47" s="98"/>
      <c r="F47" s="106"/>
      <c r="G47" s="93"/>
      <c r="H47" s="68"/>
      <c r="I47" s="69"/>
      <c r="J47" s="74"/>
      <c r="K47" s="75"/>
      <c r="L47" s="17">
        <v>0.8</v>
      </c>
      <c r="M47" s="16">
        <f>45*0.8</f>
        <v>36</v>
      </c>
      <c r="N47" s="82"/>
    </row>
    <row r="48" spans="1:14" ht="13.5" customHeight="1" x14ac:dyDescent="0.15">
      <c r="A48" s="12" t="s">
        <v>39</v>
      </c>
      <c r="B48" s="12">
        <v>1114</v>
      </c>
      <c r="C48" s="99"/>
      <c r="D48" s="100"/>
      <c r="E48" s="101"/>
      <c r="F48" s="107"/>
      <c r="G48" s="94"/>
      <c r="H48" s="70"/>
      <c r="I48" s="71"/>
      <c r="J48" s="76"/>
      <c r="K48" s="77"/>
      <c r="L48" s="17">
        <v>0.7</v>
      </c>
      <c r="M48" s="16">
        <v>36</v>
      </c>
      <c r="N48" s="80"/>
    </row>
    <row r="49" spans="1:14" ht="13.5" customHeight="1" x14ac:dyDescent="0.15">
      <c r="A49" s="12" t="s">
        <v>39</v>
      </c>
      <c r="B49" s="12">
        <v>1050</v>
      </c>
      <c r="C49" s="60" t="s">
        <v>152</v>
      </c>
      <c r="D49" s="95"/>
      <c r="E49" s="61"/>
      <c r="F49" s="105" t="s">
        <v>134</v>
      </c>
      <c r="G49" s="86" t="s">
        <v>133</v>
      </c>
      <c r="H49" s="87"/>
      <c r="I49" s="86"/>
      <c r="J49" s="102"/>
      <c r="K49" s="87"/>
      <c r="L49" s="15">
        <v>0.9</v>
      </c>
      <c r="M49" s="16">
        <v>204</v>
      </c>
      <c r="N49" s="78" t="s">
        <v>98</v>
      </c>
    </row>
    <row r="50" spans="1:14" ht="13.5" customHeight="1" x14ac:dyDescent="0.15">
      <c r="A50" s="12" t="s">
        <v>39</v>
      </c>
      <c r="B50" s="12">
        <v>1051</v>
      </c>
      <c r="C50" s="96"/>
      <c r="D50" s="97"/>
      <c r="E50" s="98"/>
      <c r="F50" s="106"/>
      <c r="G50" s="88"/>
      <c r="H50" s="89"/>
      <c r="I50" s="88"/>
      <c r="J50" s="103"/>
      <c r="K50" s="89"/>
      <c r="L50" s="15">
        <v>0.8</v>
      </c>
      <c r="M50" s="16">
        <v>204</v>
      </c>
      <c r="N50" s="79"/>
    </row>
    <row r="51" spans="1:14" ht="13.5" customHeight="1" x14ac:dyDescent="0.15">
      <c r="A51" s="12" t="s">
        <v>39</v>
      </c>
      <c r="B51" s="12">
        <v>1052</v>
      </c>
      <c r="C51" s="99"/>
      <c r="D51" s="100"/>
      <c r="E51" s="101"/>
      <c r="F51" s="106"/>
      <c r="G51" s="88"/>
      <c r="H51" s="89"/>
      <c r="I51" s="90"/>
      <c r="J51" s="104"/>
      <c r="K51" s="91"/>
      <c r="L51" s="15">
        <v>0.7</v>
      </c>
      <c r="M51" s="16">
        <v>204</v>
      </c>
      <c r="N51" s="79"/>
    </row>
    <row r="52" spans="1:14" ht="13.5" customHeight="1" x14ac:dyDescent="0.15">
      <c r="A52" s="12" t="s">
        <v>39</v>
      </c>
      <c r="B52" s="12">
        <v>1053</v>
      </c>
      <c r="C52" s="60" t="s">
        <v>131</v>
      </c>
      <c r="D52" s="95"/>
      <c r="E52" s="61"/>
      <c r="F52" s="106"/>
      <c r="G52" s="88"/>
      <c r="H52" s="89"/>
      <c r="I52" s="86" t="s">
        <v>159</v>
      </c>
      <c r="J52" s="102"/>
      <c r="K52" s="87"/>
      <c r="L52" s="15">
        <v>0.9</v>
      </c>
      <c r="M52" s="16">
        <f>204*0.9</f>
        <v>183.6</v>
      </c>
      <c r="N52" s="79"/>
    </row>
    <row r="53" spans="1:14" ht="13.5" customHeight="1" x14ac:dyDescent="0.15">
      <c r="A53" s="12" t="s">
        <v>39</v>
      </c>
      <c r="B53" s="12">
        <v>1054</v>
      </c>
      <c r="C53" s="96"/>
      <c r="D53" s="97"/>
      <c r="E53" s="98"/>
      <c r="F53" s="106"/>
      <c r="G53" s="88"/>
      <c r="H53" s="89"/>
      <c r="I53" s="88"/>
      <c r="J53" s="103"/>
      <c r="K53" s="89"/>
      <c r="L53" s="15">
        <v>0.8</v>
      </c>
      <c r="M53" s="16">
        <f>204*0.9</f>
        <v>183.6</v>
      </c>
      <c r="N53" s="79"/>
    </row>
    <row r="54" spans="1:14" ht="13.5" customHeight="1" x14ac:dyDescent="0.15">
      <c r="A54" s="12" t="s">
        <v>39</v>
      </c>
      <c r="B54" s="12">
        <v>1055</v>
      </c>
      <c r="C54" s="99"/>
      <c r="D54" s="100"/>
      <c r="E54" s="101"/>
      <c r="F54" s="106"/>
      <c r="G54" s="90"/>
      <c r="H54" s="91"/>
      <c r="I54" s="90"/>
      <c r="J54" s="104"/>
      <c r="K54" s="91"/>
      <c r="L54" s="15">
        <v>0.7</v>
      </c>
      <c r="M54" s="16">
        <v>184</v>
      </c>
      <c r="N54" s="80"/>
    </row>
    <row r="55" spans="1:14" ht="13.5" customHeight="1" x14ac:dyDescent="0.15">
      <c r="A55" s="12" t="s">
        <v>39</v>
      </c>
      <c r="B55" s="12">
        <v>1056</v>
      </c>
      <c r="C55" s="60" t="s">
        <v>153</v>
      </c>
      <c r="D55" s="95"/>
      <c r="E55" s="61"/>
      <c r="F55" s="106"/>
      <c r="G55" s="86" t="s">
        <v>168</v>
      </c>
      <c r="H55" s="87"/>
      <c r="I55" s="86"/>
      <c r="J55" s="102"/>
      <c r="K55" s="87"/>
      <c r="L55" s="15">
        <v>0.9</v>
      </c>
      <c r="M55" s="16">
        <v>1635</v>
      </c>
      <c r="N55" s="78" t="s">
        <v>99</v>
      </c>
    </row>
    <row r="56" spans="1:14" ht="13.5" customHeight="1" x14ac:dyDescent="0.15">
      <c r="A56" s="12" t="s">
        <v>39</v>
      </c>
      <c r="B56" s="12">
        <v>1057</v>
      </c>
      <c r="C56" s="96"/>
      <c r="D56" s="97"/>
      <c r="E56" s="98"/>
      <c r="F56" s="106"/>
      <c r="G56" s="88"/>
      <c r="H56" s="89"/>
      <c r="I56" s="88"/>
      <c r="J56" s="103"/>
      <c r="K56" s="89"/>
      <c r="L56" s="17">
        <v>0.8</v>
      </c>
      <c r="M56" s="16">
        <v>1635</v>
      </c>
      <c r="N56" s="79"/>
    </row>
    <row r="57" spans="1:14" ht="13.5" customHeight="1" x14ac:dyDescent="0.15">
      <c r="A57" s="12" t="s">
        <v>39</v>
      </c>
      <c r="B57" s="12">
        <v>1058</v>
      </c>
      <c r="C57" s="99"/>
      <c r="D57" s="100"/>
      <c r="E57" s="101"/>
      <c r="F57" s="106"/>
      <c r="G57" s="88"/>
      <c r="H57" s="89"/>
      <c r="I57" s="90"/>
      <c r="J57" s="104"/>
      <c r="K57" s="91"/>
      <c r="L57" s="15">
        <v>0.7</v>
      </c>
      <c r="M57" s="16">
        <v>1635</v>
      </c>
      <c r="N57" s="79"/>
    </row>
    <row r="58" spans="1:14" ht="13.5" customHeight="1" x14ac:dyDescent="0.15">
      <c r="A58" s="12" t="s">
        <v>39</v>
      </c>
      <c r="B58" s="12">
        <v>1059</v>
      </c>
      <c r="C58" s="60" t="s">
        <v>132</v>
      </c>
      <c r="D58" s="95"/>
      <c r="E58" s="61"/>
      <c r="F58" s="106"/>
      <c r="G58" s="88"/>
      <c r="H58" s="89"/>
      <c r="I58" s="86" t="s">
        <v>159</v>
      </c>
      <c r="J58" s="102"/>
      <c r="K58" s="87"/>
      <c r="L58" s="15">
        <v>0.9</v>
      </c>
      <c r="M58" s="16">
        <f>1635*0.9</f>
        <v>1471.5</v>
      </c>
      <c r="N58" s="79"/>
    </row>
    <row r="59" spans="1:14" ht="13.5" customHeight="1" x14ac:dyDescent="0.15">
      <c r="A59" s="12" t="s">
        <v>39</v>
      </c>
      <c r="B59" s="12">
        <v>1060</v>
      </c>
      <c r="C59" s="96"/>
      <c r="D59" s="97"/>
      <c r="E59" s="98"/>
      <c r="F59" s="106"/>
      <c r="G59" s="88"/>
      <c r="H59" s="89"/>
      <c r="I59" s="88"/>
      <c r="J59" s="103"/>
      <c r="K59" s="89"/>
      <c r="L59" s="17">
        <v>0.8</v>
      </c>
      <c r="M59" s="16">
        <f>1635*0.9</f>
        <v>1471.5</v>
      </c>
      <c r="N59" s="79"/>
    </row>
    <row r="60" spans="1:14" ht="13.5" customHeight="1" x14ac:dyDescent="0.15">
      <c r="A60" s="12" t="s">
        <v>39</v>
      </c>
      <c r="B60" s="12">
        <v>1061</v>
      </c>
      <c r="C60" s="99"/>
      <c r="D60" s="100"/>
      <c r="E60" s="101"/>
      <c r="F60" s="106"/>
      <c r="G60" s="90"/>
      <c r="H60" s="91"/>
      <c r="I60" s="90"/>
      <c r="J60" s="104"/>
      <c r="K60" s="91"/>
      <c r="L60" s="15">
        <v>0.7</v>
      </c>
      <c r="M60" s="16">
        <v>1472</v>
      </c>
      <c r="N60" s="80"/>
    </row>
    <row r="61" spans="1:14" ht="13.5" customHeight="1" x14ac:dyDescent="0.15">
      <c r="A61" s="12" t="s">
        <v>39</v>
      </c>
      <c r="B61" s="12">
        <v>1062</v>
      </c>
      <c r="C61" s="60" t="s">
        <v>118</v>
      </c>
      <c r="D61" s="95"/>
      <c r="E61" s="61"/>
      <c r="F61" s="106"/>
      <c r="G61" s="86" t="s">
        <v>156</v>
      </c>
      <c r="H61" s="87"/>
      <c r="I61" s="66"/>
      <c r="J61" s="72" t="s">
        <v>102</v>
      </c>
      <c r="K61" s="73"/>
      <c r="L61" s="15">
        <v>0.9</v>
      </c>
      <c r="M61" s="16">
        <f>1635*15/100</f>
        <v>245.25</v>
      </c>
      <c r="N61" s="81" t="s">
        <v>99</v>
      </c>
    </row>
    <row r="62" spans="1:14" ht="13.5" customHeight="1" x14ac:dyDescent="0.15">
      <c r="A62" s="12" t="s">
        <v>39</v>
      </c>
      <c r="B62" s="12">
        <v>1063</v>
      </c>
      <c r="C62" s="96"/>
      <c r="D62" s="97"/>
      <c r="E62" s="98"/>
      <c r="F62" s="106"/>
      <c r="G62" s="88"/>
      <c r="H62" s="89"/>
      <c r="I62" s="84"/>
      <c r="J62" s="74"/>
      <c r="K62" s="75"/>
      <c r="L62" s="17">
        <v>0.8</v>
      </c>
      <c r="M62" s="16">
        <f>1635*15/100</f>
        <v>245.25</v>
      </c>
      <c r="N62" s="82"/>
    </row>
    <row r="63" spans="1:14" ht="13.5" customHeight="1" x14ac:dyDescent="0.15">
      <c r="A63" s="12" t="s">
        <v>39</v>
      </c>
      <c r="B63" s="12">
        <v>1064</v>
      </c>
      <c r="C63" s="99"/>
      <c r="D63" s="100"/>
      <c r="E63" s="101"/>
      <c r="F63" s="106"/>
      <c r="G63" s="88"/>
      <c r="H63" s="89"/>
      <c r="I63" s="84"/>
      <c r="J63" s="74"/>
      <c r="K63" s="75"/>
      <c r="L63" s="15">
        <v>0.7</v>
      </c>
      <c r="M63" s="16">
        <v>245</v>
      </c>
      <c r="N63" s="80"/>
    </row>
    <row r="64" spans="1:14" ht="13.5" customHeight="1" x14ac:dyDescent="0.15">
      <c r="A64" s="12" t="s">
        <v>39</v>
      </c>
      <c r="B64" s="12">
        <v>1065</v>
      </c>
      <c r="C64" s="60" t="s">
        <v>119</v>
      </c>
      <c r="D64" s="95"/>
      <c r="E64" s="61"/>
      <c r="F64" s="106"/>
      <c r="G64" s="88"/>
      <c r="H64" s="89"/>
      <c r="I64" s="84"/>
      <c r="J64" s="74"/>
      <c r="K64" s="75"/>
      <c r="L64" s="15">
        <v>0.9</v>
      </c>
      <c r="M64" s="16">
        <f>204*15/100</f>
        <v>30.6</v>
      </c>
      <c r="N64" s="81" t="s">
        <v>98</v>
      </c>
    </row>
    <row r="65" spans="1:14" ht="13.5" customHeight="1" x14ac:dyDescent="0.15">
      <c r="A65" s="12" t="s">
        <v>39</v>
      </c>
      <c r="B65" s="12">
        <v>1066</v>
      </c>
      <c r="C65" s="96"/>
      <c r="D65" s="97"/>
      <c r="E65" s="98"/>
      <c r="F65" s="106"/>
      <c r="G65" s="88"/>
      <c r="H65" s="89"/>
      <c r="I65" s="84"/>
      <c r="J65" s="74"/>
      <c r="K65" s="75"/>
      <c r="L65" s="17">
        <v>0.8</v>
      </c>
      <c r="M65" s="16">
        <f>204*15/100</f>
        <v>30.6</v>
      </c>
      <c r="N65" s="82"/>
    </row>
    <row r="66" spans="1:14" ht="13.5" customHeight="1" x14ac:dyDescent="0.15">
      <c r="A66" s="12" t="s">
        <v>39</v>
      </c>
      <c r="B66" s="12">
        <v>1067</v>
      </c>
      <c r="C66" s="99"/>
      <c r="D66" s="100"/>
      <c r="E66" s="101"/>
      <c r="F66" s="106"/>
      <c r="G66" s="90"/>
      <c r="H66" s="91"/>
      <c r="I66" s="85"/>
      <c r="J66" s="76"/>
      <c r="K66" s="77"/>
      <c r="L66" s="15">
        <v>0.7</v>
      </c>
      <c r="M66" s="16">
        <v>31</v>
      </c>
      <c r="N66" s="80"/>
    </row>
    <row r="67" spans="1:14" ht="13.5" customHeight="1" x14ac:dyDescent="0.15">
      <c r="A67" s="12" t="s">
        <v>39</v>
      </c>
      <c r="B67" s="12">
        <v>1068</v>
      </c>
      <c r="C67" s="60" t="s">
        <v>120</v>
      </c>
      <c r="D67" s="95"/>
      <c r="E67" s="61"/>
      <c r="F67" s="106"/>
      <c r="G67" s="86" t="s">
        <v>157</v>
      </c>
      <c r="H67" s="87"/>
      <c r="I67" s="66"/>
      <c r="J67" s="72" t="s">
        <v>103</v>
      </c>
      <c r="K67" s="73"/>
      <c r="L67" s="15">
        <v>0.9</v>
      </c>
      <c r="M67" s="16">
        <f>1635*10/100</f>
        <v>163.5</v>
      </c>
      <c r="N67" s="81" t="s">
        <v>99</v>
      </c>
    </row>
    <row r="68" spans="1:14" ht="13.5" customHeight="1" x14ac:dyDescent="0.15">
      <c r="A68" s="12" t="s">
        <v>39</v>
      </c>
      <c r="B68" s="12">
        <v>1069</v>
      </c>
      <c r="C68" s="96"/>
      <c r="D68" s="97"/>
      <c r="E68" s="98"/>
      <c r="F68" s="106"/>
      <c r="G68" s="88"/>
      <c r="H68" s="89"/>
      <c r="I68" s="84"/>
      <c r="J68" s="74"/>
      <c r="K68" s="75"/>
      <c r="L68" s="17">
        <v>0.8</v>
      </c>
      <c r="M68" s="16">
        <f>1635*10/100</f>
        <v>163.5</v>
      </c>
      <c r="N68" s="82"/>
    </row>
    <row r="69" spans="1:14" ht="13.5" customHeight="1" x14ac:dyDescent="0.15">
      <c r="A69" s="12" t="s">
        <v>39</v>
      </c>
      <c r="B69" s="12">
        <v>1070</v>
      </c>
      <c r="C69" s="99"/>
      <c r="D69" s="100"/>
      <c r="E69" s="101"/>
      <c r="F69" s="106"/>
      <c r="G69" s="88"/>
      <c r="H69" s="89"/>
      <c r="I69" s="84"/>
      <c r="J69" s="74"/>
      <c r="K69" s="75"/>
      <c r="L69" s="15">
        <v>0.7</v>
      </c>
      <c r="M69" s="16">
        <v>164</v>
      </c>
      <c r="N69" s="80"/>
    </row>
    <row r="70" spans="1:14" ht="13.5" customHeight="1" x14ac:dyDescent="0.15">
      <c r="A70" s="12" t="s">
        <v>39</v>
      </c>
      <c r="B70" s="12">
        <v>1071</v>
      </c>
      <c r="C70" s="60" t="s">
        <v>121</v>
      </c>
      <c r="D70" s="95"/>
      <c r="E70" s="61"/>
      <c r="F70" s="106"/>
      <c r="G70" s="88"/>
      <c r="H70" s="89"/>
      <c r="I70" s="84"/>
      <c r="J70" s="74"/>
      <c r="K70" s="75"/>
      <c r="L70" s="15">
        <v>0.9</v>
      </c>
      <c r="M70" s="16">
        <f>204*10/100</f>
        <v>20.399999999999999</v>
      </c>
      <c r="N70" s="81" t="s">
        <v>98</v>
      </c>
    </row>
    <row r="71" spans="1:14" ht="13.5" customHeight="1" x14ac:dyDescent="0.15">
      <c r="A71" s="12" t="s">
        <v>39</v>
      </c>
      <c r="B71" s="12">
        <v>1072</v>
      </c>
      <c r="C71" s="96"/>
      <c r="D71" s="97"/>
      <c r="E71" s="98"/>
      <c r="F71" s="106"/>
      <c r="G71" s="88"/>
      <c r="H71" s="89"/>
      <c r="I71" s="84"/>
      <c r="J71" s="74"/>
      <c r="K71" s="75"/>
      <c r="L71" s="17">
        <v>0.8</v>
      </c>
      <c r="M71" s="16">
        <f>204*10/100</f>
        <v>20.399999999999999</v>
      </c>
      <c r="N71" s="82"/>
    </row>
    <row r="72" spans="1:14" ht="13.5" customHeight="1" x14ac:dyDescent="0.15">
      <c r="A72" s="12" t="s">
        <v>39</v>
      </c>
      <c r="B72" s="12">
        <v>1073</v>
      </c>
      <c r="C72" s="99"/>
      <c r="D72" s="100"/>
      <c r="E72" s="101"/>
      <c r="F72" s="106"/>
      <c r="G72" s="90"/>
      <c r="H72" s="91"/>
      <c r="I72" s="85"/>
      <c r="J72" s="76"/>
      <c r="K72" s="77"/>
      <c r="L72" s="15">
        <v>0.7</v>
      </c>
      <c r="M72" s="16">
        <v>20</v>
      </c>
      <c r="N72" s="80"/>
    </row>
    <row r="73" spans="1:14" ht="13.5" customHeight="1" x14ac:dyDescent="0.15">
      <c r="A73" s="12" t="s">
        <v>39</v>
      </c>
      <c r="B73" s="12">
        <v>1074</v>
      </c>
      <c r="C73" s="60" t="s">
        <v>122</v>
      </c>
      <c r="D73" s="95"/>
      <c r="E73" s="61"/>
      <c r="F73" s="106"/>
      <c r="G73" s="86" t="s">
        <v>158</v>
      </c>
      <c r="H73" s="87"/>
      <c r="I73" s="66"/>
      <c r="J73" s="72" t="s">
        <v>104</v>
      </c>
      <c r="K73" s="73"/>
      <c r="L73" s="15">
        <v>0.9</v>
      </c>
      <c r="M73" s="16">
        <f>1635*5/100</f>
        <v>81.75</v>
      </c>
      <c r="N73" s="81" t="s">
        <v>99</v>
      </c>
    </row>
    <row r="74" spans="1:14" ht="13.5" customHeight="1" x14ac:dyDescent="0.15">
      <c r="A74" s="12" t="s">
        <v>39</v>
      </c>
      <c r="B74" s="12">
        <v>1075</v>
      </c>
      <c r="C74" s="96"/>
      <c r="D74" s="97"/>
      <c r="E74" s="98"/>
      <c r="F74" s="106"/>
      <c r="G74" s="88"/>
      <c r="H74" s="89"/>
      <c r="I74" s="84"/>
      <c r="J74" s="74"/>
      <c r="K74" s="75"/>
      <c r="L74" s="17">
        <v>0.8</v>
      </c>
      <c r="M74" s="16">
        <f>1635*5/100</f>
        <v>81.75</v>
      </c>
      <c r="N74" s="82"/>
    </row>
    <row r="75" spans="1:14" ht="13.5" customHeight="1" x14ac:dyDescent="0.15">
      <c r="A75" s="12" t="s">
        <v>39</v>
      </c>
      <c r="B75" s="12">
        <v>1076</v>
      </c>
      <c r="C75" s="99"/>
      <c r="D75" s="100"/>
      <c r="E75" s="101"/>
      <c r="F75" s="106"/>
      <c r="G75" s="88"/>
      <c r="H75" s="89"/>
      <c r="I75" s="84"/>
      <c r="J75" s="74"/>
      <c r="K75" s="75"/>
      <c r="L75" s="15">
        <v>0.7</v>
      </c>
      <c r="M75" s="16">
        <v>82</v>
      </c>
      <c r="N75" s="80"/>
    </row>
    <row r="76" spans="1:14" ht="13.5" customHeight="1" x14ac:dyDescent="0.15">
      <c r="A76" s="12" t="s">
        <v>39</v>
      </c>
      <c r="B76" s="12">
        <v>1077</v>
      </c>
      <c r="C76" s="60" t="s">
        <v>123</v>
      </c>
      <c r="D76" s="95"/>
      <c r="E76" s="61"/>
      <c r="F76" s="106"/>
      <c r="G76" s="88"/>
      <c r="H76" s="89"/>
      <c r="I76" s="84"/>
      <c r="J76" s="74"/>
      <c r="K76" s="75"/>
      <c r="L76" s="15">
        <v>0.9</v>
      </c>
      <c r="M76" s="16">
        <f>204*5/100</f>
        <v>10.199999999999999</v>
      </c>
      <c r="N76" s="81" t="s">
        <v>98</v>
      </c>
    </row>
    <row r="77" spans="1:14" ht="13.5" customHeight="1" x14ac:dyDescent="0.15">
      <c r="A77" s="12" t="s">
        <v>39</v>
      </c>
      <c r="B77" s="12">
        <v>1078</v>
      </c>
      <c r="C77" s="96"/>
      <c r="D77" s="97"/>
      <c r="E77" s="98"/>
      <c r="F77" s="106"/>
      <c r="G77" s="88"/>
      <c r="H77" s="89"/>
      <c r="I77" s="84"/>
      <c r="J77" s="74"/>
      <c r="K77" s="75"/>
      <c r="L77" s="17">
        <v>0.8</v>
      </c>
      <c r="M77" s="16">
        <f>204*5/100</f>
        <v>10.199999999999999</v>
      </c>
      <c r="N77" s="82"/>
    </row>
    <row r="78" spans="1:14" ht="13.5" customHeight="1" x14ac:dyDescent="0.15">
      <c r="A78" s="12" t="s">
        <v>39</v>
      </c>
      <c r="B78" s="12">
        <v>1079</v>
      </c>
      <c r="C78" s="99"/>
      <c r="D78" s="100"/>
      <c r="E78" s="101"/>
      <c r="F78" s="107"/>
      <c r="G78" s="90"/>
      <c r="H78" s="91"/>
      <c r="I78" s="85"/>
      <c r="J78" s="76"/>
      <c r="K78" s="77"/>
      <c r="L78" s="15">
        <v>0.7</v>
      </c>
      <c r="M78" s="16">
        <v>10</v>
      </c>
      <c r="N78" s="80"/>
    </row>
    <row r="79" spans="1:14" ht="13.5" customHeight="1" x14ac:dyDescent="0.15">
      <c r="A79" s="12" t="s">
        <v>39</v>
      </c>
      <c r="B79" s="12">
        <v>1130</v>
      </c>
      <c r="C79" s="60" t="s">
        <v>124</v>
      </c>
      <c r="D79" s="95"/>
      <c r="E79" s="61"/>
      <c r="F79" s="105" t="s">
        <v>136</v>
      </c>
      <c r="G79" s="92" t="s">
        <v>106</v>
      </c>
      <c r="H79" s="66" t="s">
        <v>101</v>
      </c>
      <c r="I79" s="67"/>
      <c r="J79" s="72" t="s">
        <v>143</v>
      </c>
      <c r="K79" s="73"/>
      <c r="L79" s="15">
        <v>0.9</v>
      </c>
      <c r="M79" s="16">
        <f>1635*137/1000</f>
        <v>223.995</v>
      </c>
      <c r="N79" s="81" t="s">
        <v>99</v>
      </c>
    </row>
    <row r="80" spans="1:14" ht="13.5" customHeight="1" x14ac:dyDescent="0.15">
      <c r="A80" s="12" t="s">
        <v>39</v>
      </c>
      <c r="B80" s="12">
        <v>1131</v>
      </c>
      <c r="C80" s="96"/>
      <c r="D80" s="97"/>
      <c r="E80" s="98"/>
      <c r="F80" s="106"/>
      <c r="G80" s="93"/>
      <c r="H80" s="68"/>
      <c r="I80" s="69"/>
      <c r="J80" s="74"/>
      <c r="K80" s="75"/>
      <c r="L80" s="17">
        <v>0.8</v>
      </c>
      <c r="M80" s="16">
        <f>1635*137/1000</f>
        <v>223.995</v>
      </c>
      <c r="N80" s="82"/>
    </row>
    <row r="81" spans="1:14" ht="13.5" customHeight="1" x14ac:dyDescent="0.15">
      <c r="A81" s="12" t="s">
        <v>39</v>
      </c>
      <c r="B81" s="12">
        <v>1132</v>
      </c>
      <c r="C81" s="99"/>
      <c r="D81" s="100"/>
      <c r="E81" s="101"/>
      <c r="F81" s="106"/>
      <c r="G81" s="93"/>
      <c r="H81" s="70"/>
      <c r="I81" s="71"/>
      <c r="J81" s="76"/>
      <c r="K81" s="77"/>
      <c r="L81" s="15">
        <v>0.7</v>
      </c>
      <c r="M81" s="16">
        <v>224</v>
      </c>
      <c r="N81" s="82"/>
    </row>
    <row r="82" spans="1:14" ht="13.5" customHeight="1" x14ac:dyDescent="0.15">
      <c r="A82" s="12" t="s">
        <v>39</v>
      </c>
      <c r="B82" s="12">
        <v>1133</v>
      </c>
      <c r="C82" s="60" t="s">
        <v>125</v>
      </c>
      <c r="D82" s="95"/>
      <c r="E82" s="61"/>
      <c r="F82" s="106"/>
      <c r="G82" s="93"/>
      <c r="H82" s="66" t="s">
        <v>160</v>
      </c>
      <c r="I82" s="67"/>
      <c r="J82" s="72" t="s">
        <v>164</v>
      </c>
      <c r="K82" s="73"/>
      <c r="L82" s="15">
        <v>0.9</v>
      </c>
      <c r="M82" s="16">
        <f>1635*100/1000</f>
        <v>163.5</v>
      </c>
      <c r="N82" s="82"/>
    </row>
    <row r="83" spans="1:14" ht="13.5" customHeight="1" x14ac:dyDescent="0.15">
      <c r="A83" s="12" t="s">
        <v>39</v>
      </c>
      <c r="B83" s="12">
        <v>1134</v>
      </c>
      <c r="C83" s="96"/>
      <c r="D83" s="97"/>
      <c r="E83" s="98"/>
      <c r="F83" s="106"/>
      <c r="G83" s="93"/>
      <c r="H83" s="68"/>
      <c r="I83" s="69"/>
      <c r="J83" s="74"/>
      <c r="K83" s="75"/>
      <c r="L83" s="17">
        <v>0.8</v>
      </c>
      <c r="M83" s="16">
        <f>1635*100/1000</f>
        <v>163.5</v>
      </c>
      <c r="N83" s="82"/>
    </row>
    <row r="84" spans="1:14" ht="13.5" customHeight="1" x14ac:dyDescent="0.15">
      <c r="A84" s="12" t="s">
        <v>39</v>
      </c>
      <c r="B84" s="12">
        <v>1135</v>
      </c>
      <c r="C84" s="99"/>
      <c r="D84" s="100"/>
      <c r="E84" s="101"/>
      <c r="F84" s="106"/>
      <c r="G84" s="93"/>
      <c r="H84" s="70"/>
      <c r="I84" s="71"/>
      <c r="J84" s="76"/>
      <c r="K84" s="77"/>
      <c r="L84" s="15">
        <v>0.7</v>
      </c>
      <c r="M84" s="16">
        <v>164</v>
      </c>
      <c r="N84" s="82"/>
    </row>
    <row r="85" spans="1:14" ht="13.5" customHeight="1" x14ac:dyDescent="0.15">
      <c r="A85" s="12" t="s">
        <v>39</v>
      </c>
      <c r="B85" s="12">
        <v>1136</v>
      </c>
      <c r="C85" s="60" t="s">
        <v>126</v>
      </c>
      <c r="D85" s="95"/>
      <c r="E85" s="61"/>
      <c r="F85" s="106"/>
      <c r="G85" s="93"/>
      <c r="H85" s="66" t="s">
        <v>161</v>
      </c>
      <c r="I85" s="67"/>
      <c r="J85" s="72" t="s">
        <v>165</v>
      </c>
      <c r="K85" s="73"/>
      <c r="L85" s="15">
        <v>0.9</v>
      </c>
      <c r="M85" s="16">
        <f>1635*55/1000</f>
        <v>89.924999999999997</v>
      </c>
      <c r="N85" s="82"/>
    </row>
    <row r="86" spans="1:14" ht="13.5" customHeight="1" x14ac:dyDescent="0.15">
      <c r="A86" s="12" t="s">
        <v>39</v>
      </c>
      <c r="B86" s="12">
        <v>1137</v>
      </c>
      <c r="C86" s="96"/>
      <c r="D86" s="97"/>
      <c r="E86" s="98"/>
      <c r="F86" s="106"/>
      <c r="G86" s="93"/>
      <c r="H86" s="68"/>
      <c r="I86" s="69"/>
      <c r="J86" s="74"/>
      <c r="K86" s="75"/>
      <c r="L86" s="17">
        <v>0.8</v>
      </c>
      <c r="M86" s="16">
        <f>1635*55/1000</f>
        <v>89.924999999999997</v>
      </c>
      <c r="N86" s="82"/>
    </row>
    <row r="87" spans="1:14" ht="13.5" customHeight="1" x14ac:dyDescent="0.15">
      <c r="A87" s="12" t="s">
        <v>39</v>
      </c>
      <c r="B87" s="12">
        <v>1138</v>
      </c>
      <c r="C87" s="99"/>
      <c r="D87" s="100"/>
      <c r="E87" s="101"/>
      <c r="F87" s="106"/>
      <c r="G87" s="93"/>
      <c r="H87" s="70"/>
      <c r="I87" s="71"/>
      <c r="J87" s="76"/>
      <c r="K87" s="77"/>
      <c r="L87" s="15">
        <v>0.7</v>
      </c>
      <c r="M87" s="16">
        <v>90</v>
      </c>
      <c r="N87" s="82"/>
    </row>
    <row r="88" spans="1:14" ht="13.5" customHeight="1" x14ac:dyDescent="0.15">
      <c r="A88" s="12" t="s">
        <v>39</v>
      </c>
      <c r="B88" s="12">
        <v>1139</v>
      </c>
      <c r="C88" s="60" t="s">
        <v>127</v>
      </c>
      <c r="D88" s="95"/>
      <c r="E88" s="61"/>
      <c r="F88" s="106"/>
      <c r="G88" s="93"/>
      <c r="H88" s="66" t="s">
        <v>162</v>
      </c>
      <c r="I88" s="67"/>
      <c r="J88" s="72" t="s">
        <v>166</v>
      </c>
      <c r="K88" s="73"/>
      <c r="L88" s="15">
        <v>0.9</v>
      </c>
      <c r="M88" s="16">
        <f>90*0.9</f>
        <v>81</v>
      </c>
      <c r="N88" s="82"/>
    </row>
    <row r="89" spans="1:14" ht="13.5" customHeight="1" x14ac:dyDescent="0.15">
      <c r="A89" s="12" t="s">
        <v>39</v>
      </c>
      <c r="B89" s="12">
        <v>1140</v>
      </c>
      <c r="C89" s="96"/>
      <c r="D89" s="97"/>
      <c r="E89" s="98"/>
      <c r="F89" s="106"/>
      <c r="G89" s="93"/>
      <c r="H89" s="68"/>
      <c r="I89" s="69"/>
      <c r="J89" s="74"/>
      <c r="K89" s="75"/>
      <c r="L89" s="17">
        <v>0.8</v>
      </c>
      <c r="M89" s="16">
        <f>90*0.9</f>
        <v>81</v>
      </c>
      <c r="N89" s="82"/>
    </row>
    <row r="90" spans="1:14" ht="13.5" customHeight="1" x14ac:dyDescent="0.15">
      <c r="A90" s="12" t="s">
        <v>39</v>
      </c>
      <c r="B90" s="12">
        <v>1141</v>
      </c>
      <c r="C90" s="99"/>
      <c r="D90" s="100"/>
      <c r="E90" s="101"/>
      <c r="F90" s="106"/>
      <c r="G90" s="93"/>
      <c r="H90" s="70"/>
      <c r="I90" s="71"/>
      <c r="J90" s="76"/>
      <c r="K90" s="77"/>
      <c r="L90" s="15">
        <v>0.7</v>
      </c>
      <c r="M90" s="16">
        <v>81</v>
      </c>
      <c r="N90" s="82"/>
    </row>
    <row r="91" spans="1:14" ht="13.5" customHeight="1" x14ac:dyDescent="0.15">
      <c r="A91" s="12" t="s">
        <v>39</v>
      </c>
      <c r="B91" s="12">
        <v>1142</v>
      </c>
      <c r="C91" s="60" t="s">
        <v>142</v>
      </c>
      <c r="D91" s="95"/>
      <c r="E91" s="61"/>
      <c r="F91" s="106"/>
      <c r="G91" s="93"/>
      <c r="H91" s="66" t="s">
        <v>163</v>
      </c>
      <c r="I91" s="67"/>
      <c r="J91" s="72" t="s">
        <v>167</v>
      </c>
      <c r="K91" s="73"/>
      <c r="L91" s="15">
        <v>0.9</v>
      </c>
      <c r="M91" s="16">
        <f>90*0.8</f>
        <v>72</v>
      </c>
      <c r="N91" s="82"/>
    </row>
    <row r="92" spans="1:14" ht="13.5" customHeight="1" x14ac:dyDescent="0.15">
      <c r="A92" s="12" t="s">
        <v>39</v>
      </c>
      <c r="B92" s="12">
        <v>1143</v>
      </c>
      <c r="C92" s="96"/>
      <c r="D92" s="97"/>
      <c r="E92" s="98"/>
      <c r="F92" s="106"/>
      <c r="G92" s="93"/>
      <c r="H92" s="68"/>
      <c r="I92" s="69"/>
      <c r="J92" s="74"/>
      <c r="K92" s="75"/>
      <c r="L92" s="17">
        <v>0.8</v>
      </c>
      <c r="M92" s="16">
        <f>90*0.8</f>
        <v>72</v>
      </c>
      <c r="N92" s="82"/>
    </row>
    <row r="93" spans="1:14" ht="13.5" customHeight="1" x14ac:dyDescent="0.15">
      <c r="A93" s="12" t="s">
        <v>39</v>
      </c>
      <c r="B93" s="12">
        <v>1144</v>
      </c>
      <c r="C93" s="99"/>
      <c r="D93" s="100"/>
      <c r="E93" s="101"/>
      <c r="F93" s="107"/>
      <c r="G93" s="94"/>
      <c r="H93" s="70"/>
      <c r="I93" s="71"/>
      <c r="J93" s="76"/>
      <c r="K93" s="77"/>
      <c r="L93" s="15">
        <v>0.7</v>
      </c>
      <c r="M93" s="16">
        <v>72</v>
      </c>
      <c r="N93" s="82"/>
    </row>
    <row r="94" spans="1:14" ht="13.5" customHeight="1" x14ac:dyDescent="0.15">
      <c r="A94" s="12" t="s">
        <v>39</v>
      </c>
      <c r="B94" s="12">
        <v>1091</v>
      </c>
      <c r="C94" s="60" t="s">
        <v>154</v>
      </c>
      <c r="D94" s="95"/>
      <c r="E94" s="61"/>
      <c r="F94" s="105" t="s">
        <v>135</v>
      </c>
      <c r="G94" s="108"/>
      <c r="H94" s="109"/>
      <c r="I94" s="109"/>
      <c r="J94" s="72" t="s">
        <v>100</v>
      </c>
      <c r="K94" s="73"/>
      <c r="L94" s="17">
        <v>0.9</v>
      </c>
      <c r="M94" s="16">
        <v>200</v>
      </c>
      <c r="N94" s="82"/>
    </row>
    <row r="95" spans="1:14" ht="13.5" customHeight="1" x14ac:dyDescent="0.15">
      <c r="A95" s="12" t="s">
        <v>39</v>
      </c>
      <c r="B95" s="12">
        <v>1092</v>
      </c>
      <c r="C95" s="96"/>
      <c r="D95" s="97"/>
      <c r="E95" s="98"/>
      <c r="F95" s="106"/>
      <c r="G95" s="84"/>
      <c r="H95" s="110"/>
      <c r="I95" s="110"/>
      <c r="J95" s="74"/>
      <c r="K95" s="75"/>
      <c r="L95" s="17">
        <v>0.8</v>
      </c>
      <c r="M95" s="16">
        <v>200</v>
      </c>
      <c r="N95" s="82"/>
    </row>
    <row r="96" spans="1:14" ht="13.5" customHeight="1" x14ac:dyDescent="0.15">
      <c r="A96" s="12" t="s">
        <v>39</v>
      </c>
      <c r="B96" s="12">
        <v>1093</v>
      </c>
      <c r="C96" s="99"/>
      <c r="D96" s="100"/>
      <c r="E96" s="101"/>
      <c r="F96" s="107"/>
      <c r="G96" s="84"/>
      <c r="H96" s="110"/>
      <c r="I96" s="110"/>
      <c r="J96" s="76"/>
      <c r="K96" s="77"/>
      <c r="L96" s="17">
        <v>0.7</v>
      </c>
      <c r="M96" s="16">
        <v>200</v>
      </c>
      <c r="N96" s="82"/>
    </row>
    <row r="97" spans="1:14" ht="13.5" customHeight="1" x14ac:dyDescent="0.15">
      <c r="A97" s="19" t="s">
        <v>39</v>
      </c>
      <c r="B97" s="20">
        <v>1094</v>
      </c>
      <c r="C97" s="121" t="s">
        <v>183</v>
      </c>
      <c r="D97" s="121"/>
      <c r="E97" s="121"/>
      <c r="F97" s="81" t="s">
        <v>173</v>
      </c>
      <c r="G97" s="108" t="s">
        <v>174</v>
      </c>
      <c r="H97" s="109"/>
      <c r="I97" s="109"/>
      <c r="J97" s="72" t="s">
        <v>171</v>
      </c>
      <c r="K97" s="73"/>
      <c r="L97" s="17">
        <v>0.9</v>
      </c>
      <c r="M97" s="16">
        <v>100</v>
      </c>
      <c r="N97" s="82"/>
    </row>
    <row r="98" spans="1:14" ht="13.5" customHeight="1" x14ac:dyDescent="0.15">
      <c r="A98" s="19" t="s">
        <v>39</v>
      </c>
      <c r="B98" s="20">
        <v>1095</v>
      </c>
      <c r="C98" s="121"/>
      <c r="D98" s="121"/>
      <c r="E98" s="121"/>
      <c r="F98" s="82"/>
      <c r="G98" s="84"/>
      <c r="H98" s="123"/>
      <c r="I98" s="123"/>
      <c r="J98" s="74"/>
      <c r="K98" s="75"/>
      <c r="L98" s="17">
        <v>0.8</v>
      </c>
      <c r="M98" s="16">
        <v>100</v>
      </c>
      <c r="N98" s="82"/>
    </row>
    <row r="99" spans="1:14" ht="13.5" customHeight="1" x14ac:dyDescent="0.15">
      <c r="A99" s="19" t="s">
        <v>39</v>
      </c>
      <c r="B99" s="20">
        <v>1096</v>
      </c>
      <c r="C99" s="122"/>
      <c r="D99" s="122"/>
      <c r="E99" s="122"/>
      <c r="F99" s="82"/>
      <c r="G99" s="85"/>
      <c r="H99" s="119"/>
      <c r="I99" s="119"/>
      <c r="J99" s="76"/>
      <c r="K99" s="77"/>
      <c r="L99" s="17">
        <v>0.7</v>
      </c>
      <c r="M99" s="16">
        <v>100</v>
      </c>
      <c r="N99" s="82"/>
    </row>
    <row r="100" spans="1:14" ht="13.5" customHeight="1" x14ac:dyDescent="0.15">
      <c r="A100" s="19" t="s">
        <v>39</v>
      </c>
      <c r="B100" s="20">
        <v>1097</v>
      </c>
      <c r="C100" s="121" t="s">
        <v>184</v>
      </c>
      <c r="D100" s="121"/>
      <c r="E100" s="121"/>
      <c r="F100" s="82"/>
      <c r="G100" s="108" t="s">
        <v>175</v>
      </c>
      <c r="H100" s="109"/>
      <c r="I100" s="109"/>
      <c r="J100" s="72" t="s">
        <v>172</v>
      </c>
      <c r="K100" s="73"/>
      <c r="L100" s="17">
        <v>0.9</v>
      </c>
      <c r="M100" s="16">
        <v>200</v>
      </c>
      <c r="N100" s="82"/>
    </row>
    <row r="101" spans="1:14" ht="13.5" customHeight="1" x14ac:dyDescent="0.15">
      <c r="A101" s="19" t="s">
        <v>39</v>
      </c>
      <c r="B101" s="20">
        <v>1098</v>
      </c>
      <c r="C101" s="121"/>
      <c r="D101" s="121"/>
      <c r="E101" s="121"/>
      <c r="F101" s="82"/>
      <c r="G101" s="84"/>
      <c r="H101" s="123"/>
      <c r="I101" s="123"/>
      <c r="J101" s="74"/>
      <c r="K101" s="75"/>
      <c r="L101" s="17">
        <v>0.8</v>
      </c>
      <c r="M101" s="16">
        <v>200</v>
      </c>
      <c r="N101" s="82"/>
    </row>
    <row r="102" spans="1:14" ht="13.5" customHeight="1" x14ac:dyDescent="0.15">
      <c r="A102" s="19" t="s">
        <v>39</v>
      </c>
      <c r="B102" s="20">
        <v>1099</v>
      </c>
      <c r="C102" s="122"/>
      <c r="D102" s="122"/>
      <c r="E102" s="122"/>
      <c r="F102" s="83"/>
      <c r="G102" s="85"/>
      <c r="H102" s="119"/>
      <c r="I102" s="119"/>
      <c r="J102" s="76"/>
      <c r="K102" s="77"/>
      <c r="L102" s="17">
        <v>0.7</v>
      </c>
      <c r="M102" s="16">
        <v>200</v>
      </c>
      <c r="N102" s="83"/>
    </row>
    <row r="103" spans="1:14" ht="13.5" customHeight="1" x14ac:dyDescent="0.15"/>
    <row r="104" spans="1:14" ht="13.5" customHeight="1" x14ac:dyDescent="0.15"/>
    <row r="105" spans="1:14" ht="13.5" customHeight="1" x14ac:dyDescent="0.15"/>
    <row r="106" spans="1:14" ht="12" customHeight="1" x14ac:dyDescent="0.15"/>
    <row r="107" spans="1:14" ht="12" customHeight="1" x14ac:dyDescent="0.15"/>
    <row r="108" spans="1:14" ht="12" customHeight="1" x14ac:dyDescent="0.15"/>
  </sheetData>
  <mergeCells count="122">
    <mergeCell ref="C97:E99"/>
    <mergeCell ref="C100:E102"/>
    <mergeCell ref="G97:I99"/>
    <mergeCell ref="J97:K99"/>
    <mergeCell ref="G100:I102"/>
    <mergeCell ref="J100:K102"/>
    <mergeCell ref="F97:F102"/>
    <mergeCell ref="N10:N15"/>
    <mergeCell ref="C76:E78"/>
    <mergeCell ref="I10:K12"/>
    <mergeCell ref="I13:K15"/>
    <mergeCell ref="J16:K21"/>
    <mergeCell ref="I16:I21"/>
    <mergeCell ref="I22:I27"/>
    <mergeCell ref="C43:E45"/>
    <mergeCell ref="C46:E48"/>
    <mergeCell ref="C49:E51"/>
    <mergeCell ref="C10:E12"/>
    <mergeCell ref="C13:E15"/>
    <mergeCell ref="C85:E87"/>
    <mergeCell ref="C88:E90"/>
    <mergeCell ref="C91:E93"/>
    <mergeCell ref="C94:E96"/>
    <mergeCell ref="G49:H54"/>
    <mergeCell ref="F2:K3"/>
    <mergeCell ref="A1:N1"/>
    <mergeCell ref="A2:B2"/>
    <mergeCell ref="C2:E3"/>
    <mergeCell ref="L2:L3"/>
    <mergeCell ref="M2:M3"/>
    <mergeCell ref="N2:N3"/>
    <mergeCell ref="C4:E6"/>
    <mergeCell ref="C7:E9"/>
    <mergeCell ref="I4:K6"/>
    <mergeCell ref="N4:N9"/>
    <mergeCell ref="I7:K9"/>
    <mergeCell ref="F4:F33"/>
    <mergeCell ref="G4:H9"/>
    <mergeCell ref="G10:H15"/>
    <mergeCell ref="G16:H21"/>
    <mergeCell ref="G22:H27"/>
    <mergeCell ref="G28:H33"/>
    <mergeCell ref="N16:N18"/>
    <mergeCell ref="N19:N21"/>
    <mergeCell ref="N22:N24"/>
    <mergeCell ref="N25:N27"/>
    <mergeCell ref="N28:N30"/>
    <mergeCell ref="N31:N33"/>
    <mergeCell ref="F94:F96"/>
    <mergeCell ref="G94:I96"/>
    <mergeCell ref="C16:E18"/>
    <mergeCell ref="C19:E21"/>
    <mergeCell ref="C22:E24"/>
    <mergeCell ref="C25:E27"/>
    <mergeCell ref="C28:E30"/>
    <mergeCell ref="C31:E33"/>
    <mergeCell ref="C61:E63"/>
    <mergeCell ref="C64:E66"/>
    <mergeCell ref="C67:E69"/>
    <mergeCell ref="H46:I48"/>
    <mergeCell ref="C82:E84"/>
    <mergeCell ref="C37:E39"/>
    <mergeCell ref="C40:E42"/>
    <mergeCell ref="C52:E54"/>
    <mergeCell ref="C55:E57"/>
    <mergeCell ref="C58:E60"/>
    <mergeCell ref="I49:K51"/>
    <mergeCell ref="I52:K54"/>
    <mergeCell ref="I55:K57"/>
    <mergeCell ref="I28:I33"/>
    <mergeCell ref="C34:E36"/>
    <mergeCell ref="F34:F48"/>
    <mergeCell ref="C70:E72"/>
    <mergeCell ref="C73:E75"/>
    <mergeCell ref="C79:E81"/>
    <mergeCell ref="I58:K60"/>
    <mergeCell ref="J61:K66"/>
    <mergeCell ref="I61:I66"/>
    <mergeCell ref="F49:F78"/>
    <mergeCell ref="G79:G93"/>
    <mergeCell ref="F79:F93"/>
    <mergeCell ref="G55:H60"/>
    <mergeCell ref="G61:H66"/>
    <mergeCell ref="G73:H78"/>
    <mergeCell ref="I73:I78"/>
    <mergeCell ref="J73:K78"/>
    <mergeCell ref="H79:I81"/>
    <mergeCell ref="J79:K81"/>
    <mergeCell ref="H82:I84"/>
    <mergeCell ref="J22:K27"/>
    <mergeCell ref="J28:K33"/>
    <mergeCell ref="H34:I36"/>
    <mergeCell ref="H37:I39"/>
    <mergeCell ref="H40:I42"/>
    <mergeCell ref="H43:I45"/>
    <mergeCell ref="N34:N48"/>
    <mergeCell ref="I67:I72"/>
    <mergeCell ref="J67:K72"/>
    <mergeCell ref="G67:H72"/>
    <mergeCell ref="G34:G48"/>
    <mergeCell ref="J34:K36"/>
    <mergeCell ref="J37:K39"/>
    <mergeCell ref="J40:K42"/>
    <mergeCell ref="J43:K45"/>
    <mergeCell ref="J46:K48"/>
    <mergeCell ref="H88:I90"/>
    <mergeCell ref="J88:K90"/>
    <mergeCell ref="H91:I93"/>
    <mergeCell ref="J91:K93"/>
    <mergeCell ref="H85:I87"/>
    <mergeCell ref="J94:K96"/>
    <mergeCell ref="N49:N54"/>
    <mergeCell ref="N55:N60"/>
    <mergeCell ref="N61:N63"/>
    <mergeCell ref="N64:N66"/>
    <mergeCell ref="N67:N69"/>
    <mergeCell ref="N70:N72"/>
    <mergeCell ref="N73:N75"/>
    <mergeCell ref="N76:N78"/>
    <mergeCell ref="N79:N102"/>
    <mergeCell ref="J85:K87"/>
    <mergeCell ref="J82:K84"/>
  </mergeCells>
  <phoneticPr fontId="1"/>
  <pageMargins left="0.82677165354330717" right="0.23622047244094491" top="0.74803149606299213" bottom="0.74803149606299213" header="0.31496062992125984" footer="0.31496062992125984"/>
  <pageSetup paperSize="9" scale="73" fitToHeight="2" orientation="landscape" r:id="rId1"/>
  <rowBreaks count="2" manualBreakCount="2">
    <brk id="48" max="14" man="1"/>
    <brk id="10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Ａ２</vt:lpstr>
      <vt:lpstr>Ａ３</vt:lpstr>
      <vt:lpstr>'Ａ３'!Print_Area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ws3114</dc:creator>
  <cp:lastModifiedBy>ws3323</cp:lastModifiedBy>
  <cp:lastPrinted>2018-10-16T04:04:32Z</cp:lastPrinted>
  <dcterms:created xsi:type="dcterms:W3CDTF">2017-01-13T02:46:31Z</dcterms:created>
  <dcterms:modified xsi:type="dcterms:W3CDTF">2018-11-08T10:22:38Z</dcterms:modified>
</cp:coreProperties>
</file>