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入力用シート" sheetId="2" r:id="rId1"/>
    <sheet name="選択肢" sheetId="3" r:id="rId2"/>
    <sheet name="納付書" sheetId="1" r:id="rId3"/>
  </sheets>
  <definedNames>
    <definedName name="_xlnm.Print_Area" localSheetId="2">納付書!$A$1:$AV$52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F2" i="1" l="1"/>
  <c r="C2" i="1"/>
  <c r="AP2" i="1" l="1"/>
  <c r="AY2" i="1"/>
  <c r="AY3" i="1" s="1"/>
  <c r="H41" i="1" s="1"/>
  <c r="X41" i="1" s="1"/>
  <c r="AN41" i="1" s="1"/>
  <c r="AH2" i="1"/>
  <c r="AG2" i="1"/>
  <c r="AG3" i="1" s="1"/>
  <c r="M2" i="1"/>
  <c r="M3" i="1" s="1"/>
  <c r="AN2" i="1"/>
  <c r="AM2" i="1"/>
  <c r="AL2" i="1"/>
  <c r="AK2" i="1"/>
  <c r="AJ2" i="1"/>
  <c r="AI2" i="1"/>
  <c r="AD2" i="1"/>
  <c r="AC2" i="1"/>
  <c r="AC3" i="1" s="1"/>
  <c r="AF2" i="1"/>
  <c r="AE2" i="1"/>
  <c r="W2" i="1"/>
  <c r="V2" i="1"/>
  <c r="V3" i="1" s="1"/>
  <c r="AB2" i="1"/>
  <c r="AA2" i="1"/>
  <c r="Z2" i="1"/>
  <c r="Y2" i="1"/>
  <c r="X2" i="1"/>
  <c r="N2" i="1"/>
  <c r="U2" i="1"/>
  <c r="T2" i="1"/>
  <c r="S2" i="1"/>
  <c r="R2" i="1"/>
  <c r="Q2" i="1"/>
  <c r="P2" i="1"/>
  <c r="O2" i="1"/>
  <c r="L2" i="1"/>
  <c r="K2" i="1"/>
  <c r="J2" i="1"/>
  <c r="I2" i="1"/>
  <c r="I3" i="1" s="1"/>
  <c r="L3" i="1"/>
  <c r="M23" i="1" s="1"/>
  <c r="K3" i="1"/>
  <c r="K23" i="1" s="1"/>
  <c r="J3" i="1"/>
  <c r="I23" i="1" s="1"/>
  <c r="H2" i="1"/>
  <c r="H3" i="1" s="1"/>
  <c r="J21" i="1" s="1"/>
  <c r="C3" i="1"/>
  <c r="L12" i="1" s="1"/>
  <c r="D3" i="1"/>
  <c r="C14" i="1" s="1"/>
  <c r="AZ3" i="1"/>
  <c r="G2" i="1"/>
  <c r="G3" i="1" s="1"/>
  <c r="F3" i="1"/>
  <c r="AX2" i="1"/>
  <c r="AX3" i="1" s="1"/>
  <c r="B40" i="1" s="1"/>
  <c r="AH40" i="1" s="1"/>
  <c r="E2" i="1"/>
  <c r="E3" i="1" s="1"/>
  <c r="F16" i="1" s="1"/>
  <c r="B2" i="1"/>
  <c r="A2" i="1"/>
  <c r="A3" i="1" s="1"/>
  <c r="H12" i="1" s="1"/>
  <c r="I28" i="1" l="1"/>
  <c r="H28" i="1"/>
  <c r="X28" i="1" s="1"/>
  <c r="AN28" i="1" s="1"/>
  <c r="J28" i="1"/>
  <c r="Z28" i="1" s="1"/>
  <c r="AP28" i="1" s="1"/>
  <c r="G28" i="1"/>
  <c r="W3" i="1"/>
  <c r="X3" i="1" s="1"/>
  <c r="Y3" i="1" s="1"/>
  <c r="Z3" i="1" s="1"/>
  <c r="E25" i="1"/>
  <c r="N3" i="1"/>
  <c r="F34" i="1"/>
  <c r="V34" i="1" s="1"/>
  <c r="AL34" i="1" s="1"/>
  <c r="AH3" i="1"/>
  <c r="AI3" i="1" s="1"/>
  <c r="AJ3" i="1" s="1"/>
  <c r="H34" i="1"/>
  <c r="J31" i="1"/>
  <c r="Z31" i="1" s="1"/>
  <c r="AP31" i="1" s="1"/>
  <c r="AD3" i="1"/>
  <c r="AE3" i="1" s="1"/>
  <c r="AF3" i="1" s="1"/>
  <c r="M31" i="1" s="1"/>
  <c r="B3" i="1"/>
  <c r="J12" i="1" s="1"/>
  <c r="Z12" i="1" s="1"/>
  <c r="AP12" i="1" s="1"/>
  <c r="L23" i="1"/>
  <c r="E21" i="1"/>
  <c r="U21" i="1" s="1"/>
  <c r="AK21" i="1" s="1"/>
  <c r="F21" i="1"/>
  <c r="H23" i="1"/>
  <c r="X23" i="1" s="1"/>
  <c r="AN23" i="1" s="1"/>
  <c r="AT2" i="1"/>
  <c r="AW2" i="1"/>
  <c r="AR2" i="1"/>
  <c r="AV2" i="1"/>
  <c r="AO2" i="1"/>
  <c r="AO3" i="1" s="1"/>
  <c r="AQ2" i="1"/>
  <c r="AS2" i="1"/>
  <c r="AU2" i="1"/>
  <c r="I21" i="1"/>
  <c r="Y21" i="1" s="1"/>
  <c r="AO21" i="1" s="1"/>
  <c r="H21" i="1"/>
  <c r="X21" i="1" s="1"/>
  <c r="AN21" i="1" s="1"/>
  <c r="L21" i="1"/>
  <c r="AB21" i="1" s="1"/>
  <c r="AR21" i="1" s="1"/>
  <c r="M21" i="1"/>
  <c r="J23" i="1"/>
  <c r="Z23" i="1" s="1"/>
  <c r="AP23" i="1" s="1"/>
  <c r="K21" i="1"/>
  <c r="R40" i="1"/>
  <c r="AS16" i="1"/>
  <c r="AR16" i="1"/>
  <c r="AQ16" i="1"/>
  <c r="AP16" i="1"/>
  <c r="AO16" i="1"/>
  <c r="AN16" i="1"/>
  <c r="AM16" i="1"/>
  <c r="AS14" i="1"/>
  <c r="AR14" i="1"/>
  <c r="AQ14" i="1"/>
  <c r="AP14" i="1"/>
  <c r="AO14" i="1"/>
  <c r="AN14" i="1"/>
  <c r="AM14" i="1"/>
  <c r="AL14" i="1"/>
  <c r="AK14" i="1"/>
  <c r="AJ14" i="1"/>
  <c r="AS12" i="1"/>
  <c r="AQ12" i="1"/>
  <c r="AO12" i="1"/>
  <c r="AC21" i="1"/>
  <c r="AS21" i="1" s="1"/>
  <c r="X34" i="1"/>
  <c r="AN34" i="1" s="1"/>
  <c r="AC31" i="1"/>
  <c r="AS31" i="1" s="1"/>
  <c r="Y28" i="1"/>
  <c r="AO28" i="1" s="1"/>
  <c r="W28" i="1"/>
  <c r="AM28" i="1" s="1"/>
  <c r="U25" i="1"/>
  <c r="AK25" i="1" s="1"/>
  <c r="AC23" i="1"/>
  <c r="AS23" i="1" s="1"/>
  <c r="AB23" i="1"/>
  <c r="AR23" i="1" s="1"/>
  <c r="AA23" i="1"/>
  <c r="AQ23" i="1" s="1"/>
  <c r="Y23" i="1"/>
  <c r="AO23" i="1" s="1"/>
  <c r="AA21" i="1"/>
  <c r="AQ21" i="1" s="1"/>
  <c r="Z21" i="1"/>
  <c r="AP21" i="1" s="1"/>
  <c r="V21" i="1"/>
  <c r="AL21" i="1" s="1"/>
  <c r="V16" i="1"/>
  <c r="AL16" i="1" s="1"/>
  <c r="S14" i="1"/>
  <c r="AI14" i="1" s="1"/>
  <c r="AB12" i="1"/>
  <c r="AR12" i="1" s="1"/>
  <c r="X12" i="1"/>
  <c r="AN12" i="1" s="1"/>
  <c r="K31" i="1" l="1"/>
  <c r="AA31" i="1" s="1"/>
  <c r="AQ31" i="1" s="1"/>
  <c r="O3" i="1"/>
  <c r="F25" i="1"/>
  <c r="V25" i="1" s="1"/>
  <c r="AL25" i="1" s="1"/>
  <c r="AA3" i="1"/>
  <c r="K28" i="1"/>
  <c r="AA28" i="1" s="1"/>
  <c r="AQ28" i="1" s="1"/>
  <c r="AK3" i="1"/>
  <c r="I34" i="1"/>
  <c r="Y34" i="1" s="1"/>
  <c r="AO34" i="1" s="1"/>
  <c r="G34" i="1"/>
  <c r="W34" i="1" s="1"/>
  <c r="AM34" i="1" s="1"/>
  <c r="E37" i="1"/>
  <c r="U37" i="1" s="1"/>
  <c r="AK37" i="1" s="1"/>
  <c r="AP3" i="1"/>
  <c r="L31" i="1"/>
  <c r="AB31" i="1" s="1"/>
  <c r="AR31" i="1" s="1"/>
  <c r="AB3" i="1" l="1"/>
  <c r="M28" i="1" s="1"/>
  <c r="AC28" i="1" s="1"/>
  <c r="AS28" i="1" s="1"/>
  <c r="L28" i="1"/>
  <c r="AB28" i="1" s="1"/>
  <c r="AR28" i="1" s="1"/>
  <c r="P3" i="1"/>
  <c r="G25" i="1"/>
  <c r="W25" i="1" s="1"/>
  <c r="AM25" i="1" s="1"/>
  <c r="AL3" i="1"/>
  <c r="J34" i="1"/>
  <c r="Z34" i="1" s="1"/>
  <c r="AP34" i="1" s="1"/>
  <c r="AQ3" i="1"/>
  <c r="F37" i="1"/>
  <c r="V37" i="1" s="1"/>
  <c r="AL37" i="1" s="1"/>
  <c r="Q3" i="1" l="1"/>
  <c r="H25" i="1"/>
  <c r="X25" i="1" s="1"/>
  <c r="AN25" i="1" s="1"/>
  <c r="AM3" i="1"/>
  <c r="K34" i="1"/>
  <c r="AA34" i="1" s="1"/>
  <c r="AQ34" i="1" s="1"/>
  <c r="AR3" i="1"/>
  <c r="G37" i="1"/>
  <c r="W37" i="1" s="1"/>
  <c r="AM37" i="1" s="1"/>
  <c r="R3" i="1" l="1"/>
  <c r="I25" i="1"/>
  <c r="Y25" i="1" s="1"/>
  <c r="AO25" i="1" s="1"/>
  <c r="AN3" i="1"/>
  <c r="M34" i="1" s="1"/>
  <c r="AC34" i="1" s="1"/>
  <c r="AS34" i="1" s="1"/>
  <c r="L34" i="1"/>
  <c r="AB34" i="1" s="1"/>
  <c r="AR34" i="1" s="1"/>
  <c r="AS3" i="1"/>
  <c r="H37" i="1"/>
  <c r="X37" i="1" s="1"/>
  <c r="AN37" i="1" s="1"/>
  <c r="S3" i="1" l="1"/>
  <c r="J25" i="1"/>
  <c r="Z25" i="1" s="1"/>
  <c r="AP25" i="1" s="1"/>
  <c r="AT3" i="1"/>
  <c r="I37" i="1"/>
  <c r="Y37" i="1" s="1"/>
  <c r="AO37" i="1" s="1"/>
  <c r="T3" i="1" l="1"/>
  <c r="K25" i="1"/>
  <c r="AA25" i="1" s="1"/>
  <c r="AQ25" i="1" s="1"/>
  <c r="AU3" i="1"/>
  <c r="J37" i="1"/>
  <c r="Z37" i="1" s="1"/>
  <c r="AP37" i="1" s="1"/>
  <c r="U3" i="1" l="1"/>
  <c r="M25" i="1" s="1"/>
  <c r="AC25" i="1" s="1"/>
  <c r="AS25" i="1" s="1"/>
  <c r="L25" i="1"/>
  <c r="AB25" i="1" s="1"/>
  <c r="AR25" i="1" s="1"/>
  <c r="AV3" i="1"/>
  <c r="K37" i="1"/>
  <c r="AA37" i="1" s="1"/>
  <c r="AQ37" i="1" s="1"/>
  <c r="AW3" i="1" l="1"/>
  <c r="M37" i="1" s="1"/>
  <c r="AC37" i="1" s="1"/>
  <c r="AS37" i="1" s="1"/>
  <c r="L37" i="1"/>
  <c r="AB37" i="1" s="1"/>
  <c r="AR37" i="1" s="1"/>
</calcChain>
</file>

<file path=xl/sharedStrings.xml><?xml version="1.0" encoding="utf-8"?>
<sst xmlns="http://schemas.openxmlformats.org/spreadsheetml/2006/main" count="300" uniqueCount="117">
  <si>
    <t>申告方法</t>
    <rPh sb="0" eb="2">
      <t>シンコク</t>
    </rPh>
    <rPh sb="2" eb="4">
      <t>ホウホウ</t>
    </rPh>
    <phoneticPr fontId="1"/>
  </si>
  <si>
    <t xml:space="preserve">事業開始   </t>
    <rPh sb="0" eb="2">
      <t>ジギョウ</t>
    </rPh>
    <rPh sb="2" eb="4">
      <t>カイシ</t>
    </rPh>
    <phoneticPr fontId="1"/>
  </si>
  <si>
    <t>月</t>
    <rPh sb="0" eb="1">
      <t>ガツ</t>
    </rPh>
    <phoneticPr fontId="1"/>
  </si>
  <si>
    <t>日</t>
    <rPh sb="0" eb="1">
      <t>ニチ</t>
    </rPh>
    <phoneticPr fontId="1"/>
  </si>
  <si>
    <t>年</t>
    <rPh sb="0" eb="1">
      <t>ネン</t>
    </rPh>
    <phoneticPr fontId="1"/>
  </si>
  <si>
    <t>法人税割額</t>
    <rPh sb="0" eb="3">
      <t>ホウジンゼイ</t>
    </rPh>
    <rPh sb="3" eb="4">
      <t>ワリ</t>
    </rPh>
    <rPh sb="4" eb="5">
      <t>ガク</t>
    </rPh>
    <phoneticPr fontId="1"/>
  </si>
  <si>
    <t>円</t>
    <rPh sb="0" eb="1">
      <t>エン</t>
    </rPh>
    <phoneticPr fontId="1"/>
  </si>
  <si>
    <t>均等割額</t>
    <rPh sb="0" eb="3">
      <t>キントウワリ</t>
    </rPh>
    <rPh sb="3" eb="4">
      <t>ガク</t>
    </rPh>
    <phoneticPr fontId="1"/>
  </si>
  <si>
    <t>督促手数料</t>
    <rPh sb="0" eb="2">
      <t>トクソク</t>
    </rPh>
    <rPh sb="2" eb="5">
      <t>テスウリョウ</t>
    </rPh>
    <phoneticPr fontId="1"/>
  </si>
  <si>
    <t>,</t>
    <phoneticPr fontId="1"/>
  </si>
  <si>
    <t>延滞金</t>
    <rPh sb="0" eb="3">
      <t>エンタイキン</t>
    </rPh>
    <phoneticPr fontId="1"/>
  </si>
  <si>
    <t>領収額</t>
    <rPh sb="0" eb="2">
      <t>リョウシュウ</t>
    </rPh>
    <rPh sb="2" eb="3">
      <t>ガク</t>
    </rPh>
    <phoneticPr fontId="1"/>
  </si>
  <si>
    <t>様</t>
    <rPh sb="0" eb="1">
      <t>サマ</t>
    </rPh>
    <phoneticPr fontId="1"/>
  </si>
  <si>
    <t>納期限</t>
    <rPh sb="0" eb="3">
      <t>ノウキゲン</t>
    </rPh>
    <phoneticPr fontId="1"/>
  </si>
  <si>
    <t>上記のとおり通知します</t>
    <rPh sb="0" eb="2">
      <t>ジョウキ</t>
    </rPh>
    <rPh sb="6" eb="8">
      <t>ツウチ</t>
    </rPh>
    <phoneticPr fontId="1"/>
  </si>
  <si>
    <t>00500-7-960025</t>
    <phoneticPr fontId="1"/>
  </si>
  <si>
    <t>中野市会計管理者</t>
    <rPh sb="0" eb="3">
      <t>ナカノシ</t>
    </rPh>
    <rPh sb="3" eb="5">
      <t>カイケイ</t>
    </rPh>
    <rPh sb="5" eb="8">
      <t>カンリシャ</t>
    </rPh>
    <phoneticPr fontId="1"/>
  </si>
  <si>
    <t>指定金融機関名</t>
    <rPh sb="0" eb="2">
      <t>シテイ</t>
    </rPh>
    <rPh sb="2" eb="4">
      <t>キンユウ</t>
    </rPh>
    <rPh sb="4" eb="6">
      <t>キカン</t>
    </rPh>
    <rPh sb="6" eb="7">
      <t>メイ</t>
    </rPh>
    <phoneticPr fontId="1"/>
  </si>
  <si>
    <t>指定金融機関等</t>
    <rPh sb="0" eb="2">
      <t>シテイ</t>
    </rPh>
    <rPh sb="2" eb="4">
      <t>キンユウ</t>
    </rPh>
    <rPh sb="4" eb="6">
      <t>キカン</t>
    </rPh>
    <rPh sb="6" eb="7">
      <t>トウ</t>
    </rPh>
    <phoneticPr fontId="1"/>
  </si>
  <si>
    <t>（取りまとめ店）</t>
    <rPh sb="1" eb="2">
      <t>ト</t>
    </rPh>
    <rPh sb="6" eb="7">
      <t>テン</t>
    </rPh>
    <phoneticPr fontId="1"/>
  </si>
  <si>
    <t>領収日付印</t>
    <rPh sb="0" eb="2">
      <t>リョウシュウ</t>
    </rPh>
    <rPh sb="2" eb="4">
      <t>ヒヅケ</t>
    </rPh>
    <rPh sb="4" eb="5">
      <t>イン</t>
    </rPh>
    <phoneticPr fontId="1"/>
  </si>
  <si>
    <t>（株）八十二長野銀行</t>
    <rPh sb="0" eb="3">
      <t>カブ</t>
    </rPh>
    <rPh sb="3" eb="6">
      <t>ハチジュウニ</t>
    </rPh>
    <rPh sb="6" eb="8">
      <t>ナガノ</t>
    </rPh>
    <rPh sb="8" eb="10">
      <t>ギンコウ</t>
    </rPh>
    <phoneticPr fontId="1"/>
  </si>
  <si>
    <t>中野支店</t>
    <rPh sb="0" eb="2">
      <t>ナカノ</t>
    </rPh>
    <rPh sb="2" eb="4">
      <t>シテン</t>
    </rPh>
    <phoneticPr fontId="1"/>
  </si>
  <si>
    <t>取りまとめ店</t>
    <rPh sb="0" eb="1">
      <t>ト</t>
    </rPh>
    <rPh sb="5" eb="6">
      <t>テン</t>
    </rPh>
    <phoneticPr fontId="1"/>
  </si>
  <si>
    <t>〒380-8794</t>
    <phoneticPr fontId="1"/>
  </si>
  <si>
    <t>ゆうちょ銀行長野貯金事務センター</t>
    <rPh sb="4" eb="6">
      <t>ギンコウ</t>
    </rPh>
    <rPh sb="6" eb="8">
      <t>ナガノ</t>
    </rPh>
    <rPh sb="8" eb="10">
      <t>チョキン</t>
    </rPh>
    <rPh sb="10" eb="12">
      <t>ジム</t>
    </rPh>
    <phoneticPr fontId="1"/>
  </si>
  <si>
    <t>C/D</t>
    <phoneticPr fontId="1"/>
  </si>
  <si>
    <t>税目</t>
    <rPh sb="0" eb="2">
      <t>ゼイモク</t>
    </rPh>
    <phoneticPr fontId="1"/>
  </si>
  <si>
    <t>年度</t>
    <rPh sb="0" eb="2">
      <t>ネンド</t>
    </rPh>
    <phoneticPr fontId="1"/>
  </si>
  <si>
    <t>年分</t>
    <rPh sb="0" eb="2">
      <t>ネンブン</t>
    </rPh>
    <phoneticPr fontId="1"/>
  </si>
  <si>
    <t>区</t>
    <rPh sb="0" eb="1">
      <t>ク</t>
    </rPh>
    <phoneticPr fontId="1"/>
  </si>
  <si>
    <t>申告</t>
    <rPh sb="0" eb="2">
      <t>シンコク</t>
    </rPh>
    <phoneticPr fontId="1"/>
  </si>
  <si>
    <t>期</t>
    <rPh sb="0" eb="1">
      <t>キ</t>
    </rPh>
    <phoneticPr fontId="1"/>
  </si>
  <si>
    <t>0500</t>
    <phoneticPr fontId="1"/>
  </si>
  <si>
    <t>01</t>
    <phoneticPr fontId="1"/>
  </si>
  <si>
    <t>ID</t>
    <phoneticPr fontId="1"/>
  </si>
  <si>
    <t>市町村コード</t>
    <rPh sb="0" eb="3">
      <t>シチョウソン</t>
    </rPh>
    <phoneticPr fontId="1"/>
  </si>
  <si>
    <t>法　人　市　民　税</t>
    <rPh sb="0" eb="1">
      <t>ホウ</t>
    </rPh>
    <rPh sb="2" eb="3">
      <t>ヒト</t>
    </rPh>
    <rPh sb="4" eb="5">
      <t>シ</t>
    </rPh>
    <rPh sb="6" eb="7">
      <t>タミ</t>
    </rPh>
    <rPh sb="8" eb="9">
      <t>ゼイ</t>
    </rPh>
    <phoneticPr fontId="1"/>
  </si>
  <si>
    <t>子の納付書は直接機械で処理しますので汚したり折り曲げないでください。</t>
    <rPh sb="0" eb="1">
      <t>コ</t>
    </rPh>
    <rPh sb="2" eb="5">
      <t>ノウフショ</t>
    </rPh>
    <rPh sb="6" eb="8">
      <t>チョクセツ</t>
    </rPh>
    <rPh sb="8" eb="10">
      <t>キカイ</t>
    </rPh>
    <rPh sb="11" eb="13">
      <t>ショリ</t>
    </rPh>
    <rPh sb="18" eb="19">
      <t>ヨゴ</t>
    </rPh>
    <rPh sb="22" eb="23">
      <t>オ</t>
    </rPh>
    <rPh sb="24" eb="25">
      <t>マ</t>
    </rPh>
    <phoneticPr fontId="1"/>
  </si>
  <si>
    <t>口　座　番　号</t>
    <rPh sb="0" eb="1">
      <t>クチ</t>
    </rPh>
    <rPh sb="2" eb="3">
      <t>ザ</t>
    </rPh>
    <rPh sb="4" eb="5">
      <t>バン</t>
    </rPh>
    <rPh sb="6" eb="7">
      <t>ゴウ</t>
    </rPh>
    <phoneticPr fontId="1"/>
  </si>
  <si>
    <t>加　入　者　名</t>
    <rPh sb="0" eb="1">
      <t>カ</t>
    </rPh>
    <rPh sb="2" eb="3">
      <t>イ</t>
    </rPh>
    <rPh sb="4" eb="5">
      <t>シャ</t>
    </rPh>
    <rPh sb="6" eb="7">
      <t>メイ</t>
    </rPh>
    <phoneticPr fontId="1"/>
  </si>
  <si>
    <t>法 人 番 号</t>
    <rPh sb="0" eb="1">
      <t>ホウ</t>
    </rPh>
    <rPh sb="2" eb="3">
      <t>ヒト</t>
    </rPh>
    <rPh sb="4" eb="5">
      <t>バン</t>
    </rPh>
    <rPh sb="6" eb="7">
      <t>ゴウ</t>
    </rPh>
    <phoneticPr fontId="1"/>
  </si>
  <si>
    <t>通 知 書 番 号</t>
    <rPh sb="0" eb="1">
      <t>ツウ</t>
    </rPh>
    <rPh sb="2" eb="3">
      <t>チ</t>
    </rPh>
    <rPh sb="4" eb="5">
      <t>ショ</t>
    </rPh>
    <rPh sb="6" eb="7">
      <t>バン</t>
    </rPh>
    <rPh sb="8" eb="9">
      <t>ゴウ</t>
    </rPh>
    <phoneticPr fontId="1"/>
  </si>
  <si>
    <t>長野県中野市（中野市保管）</t>
    <rPh sb="0" eb="3">
      <t>ナガノケン</t>
    </rPh>
    <rPh sb="3" eb="6">
      <t>ナカノシ</t>
    </rPh>
    <rPh sb="7" eb="10">
      <t>ナカノシ</t>
    </rPh>
    <rPh sb="10" eb="12">
      <t>ホカン</t>
    </rPh>
    <phoneticPr fontId="1"/>
  </si>
  <si>
    <t>納　付　書</t>
    <rPh sb="0" eb="1">
      <t>ノウ</t>
    </rPh>
    <rPh sb="2" eb="3">
      <t>ツキ</t>
    </rPh>
    <rPh sb="4" eb="5">
      <t>ショ</t>
    </rPh>
    <phoneticPr fontId="1"/>
  </si>
  <si>
    <t>領　収　書</t>
    <rPh sb="0" eb="1">
      <t>リョウ</t>
    </rPh>
    <rPh sb="2" eb="3">
      <t>オサム</t>
    </rPh>
    <rPh sb="4" eb="5">
      <t>ショ</t>
    </rPh>
    <phoneticPr fontId="1"/>
  </si>
  <si>
    <t>納入済通知書</t>
    <rPh sb="0" eb="2">
      <t>ノウニュウ</t>
    </rPh>
    <rPh sb="2" eb="3">
      <t>スミ</t>
    </rPh>
    <rPh sb="3" eb="6">
      <t>ツウチショ</t>
    </rPh>
    <phoneticPr fontId="1"/>
  </si>
  <si>
    <t>法人市民税納付書入力画面</t>
    <rPh sb="0" eb="2">
      <t>ホウジン</t>
    </rPh>
    <rPh sb="2" eb="5">
      <t>シミンゼイ</t>
    </rPh>
    <rPh sb="5" eb="8">
      <t>ノウフショ</t>
    </rPh>
    <rPh sb="8" eb="10">
      <t>ニュウリョク</t>
    </rPh>
    <rPh sb="10" eb="12">
      <t>ガメン</t>
    </rPh>
    <phoneticPr fontId="1"/>
  </si>
  <si>
    <t>-</t>
    <phoneticPr fontId="1"/>
  </si>
  <si>
    <t>法人番号</t>
    <rPh sb="0" eb="2">
      <t>ホウジン</t>
    </rPh>
    <rPh sb="2" eb="4">
      <t>バンゴウ</t>
    </rPh>
    <phoneticPr fontId="1"/>
  </si>
  <si>
    <t>法人名</t>
    <rPh sb="0" eb="2">
      <t>ホウジン</t>
    </rPh>
    <rPh sb="2" eb="3">
      <t>メイ</t>
    </rPh>
    <phoneticPr fontId="1"/>
  </si>
  <si>
    <t>申告年度（年分）</t>
    <rPh sb="0" eb="2">
      <t>シンコク</t>
    </rPh>
    <rPh sb="2" eb="4">
      <t>ネンド</t>
    </rPh>
    <rPh sb="5" eb="7">
      <t>ネンブン</t>
    </rPh>
    <phoneticPr fontId="1"/>
  </si>
  <si>
    <t>申告年月日</t>
    <rPh sb="0" eb="2">
      <t>シンコク</t>
    </rPh>
    <rPh sb="2" eb="5">
      <t>ネンガッピ</t>
    </rPh>
    <phoneticPr fontId="1"/>
  </si>
  <si>
    <t>事業開始年月日</t>
    <rPh sb="0" eb="2">
      <t>ジギョウ</t>
    </rPh>
    <rPh sb="2" eb="4">
      <t>カイシ</t>
    </rPh>
    <rPh sb="4" eb="7">
      <t>ネンガッピ</t>
    </rPh>
    <phoneticPr fontId="1"/>
  </si>
  <si>
    <t>合計額</t>
    <rPh sb="0" eb="2">
      <t>ゴウケイ</t>
    </rPh>
    <rPh sb="2" eb="3">
      <t>ガク</t>
    </rPh>
    <phoneticPr fontId="1"/>
  </si>
  <si>
    <t>令和</t>
    <rPh sb="0" eb="2">
      <t>レイワ</t>
    </rPh>
    <phoneticPr fontId="1"/>
  </si>
  <si>
    <t>入力欄</t>
    <rPh sb="0" eb="2">
      <t>ニュウリョク</t>
    </rPh>
    <rPh sb="2" eb="3">
      <t>ラン</t>
    </rPh>
    <phoneticPr fontId="1"/>
  </si>
  <si>
    <t>年度</t>
    <rPh sb="0" eb="2">
      <t>ネンド</t>
    </rPh>
    <phoneticPr fontId="1"/>
  </si>
  <si>
    <t>年分</t>
    <rPh sb="0" eb="2">
      <t>ネンブン</t>
    </rPh>
    <phoneticPr fontId="1"/>
  </si>
  <si>
    <t>期</t>
    <rPh sb="0" eb="1">
      <t>キ</t>
    </rPh>
    <phoneticPr fontId="1"/>
  </si>
  <si>
    <t>通知書番号</t>
    <rPh sb="0" eb="3">
      <t>ツウチショ</t>
    </rPh>
    <rPh sb="3" eb="5">
      <t>バンゴウ</t>
    </rPh>
    <phoneticPr fontId="1"/>
  </si>
  <si>
    <t>法人番号</t>
    <rPh sb="0" eb="2">
      <t>ホウジン</t>
    </rPh>
    <rPh sb="2" eb="4">
      <t>バンゴウ</t>
    </rPh>
    <phoneticPr fontId="1"/>
  </si>
  <si>
    <t>申告方法</t>
    <rPh sb="0" eb="2">
      <t>シンコク</t>
    </rPh>
    <rPh sb="2" eb="4">
      <t>ホウホウ</t>
    </rPh>
    <phoneticPr fontId="1"/>
  </si>
  <si>
    <t>月</t>
    <rPh sb="0" eb="1">
      <t>ガツ</t>
    </rPh>
    <phoneticPr fontId="1"/>
  </si>
  <si>
    <t>日</t>
    <rPh sb="0" eb="1">
      <t>ニチ</t>
    </rPh>
    <phoneticPr fontId="1"/>
  </si>
  <si>
    <t>申告年</t>
    <rPh sb="0" eb="2">
      <t>シンコク</t>
    </rPh>
    <rPh sb="2" eb="3">
      <t>ネン</t>
    </rPh>
    <phoneticPr fontId="1"/>
  </si>
  <si>
    <t>事業年</t>
    <rPh sb="0" eb="2">
      <t>ジギョウ</t>
    </rPh>
    <rPh sb="2" eb="3">
      <t>ネン</t>
    </rPh>
    <phoneticPr fontId="1"/>
  </si>
  <si>
    <t>法人税億</t>
    <rPh sb="0" eb="3">
      <t>ホウジンゼイ</t>
    </rPh>
    <rPh sb="3" eb="4">
      <t>オク</t>
    </rPh>
    <phoneticPr fontId="1"/>
  </si>
  <si>
    <t>千</t>
    <rPh sb="0" eb="1">
      <t>セン</t>
    </rPh>
    <phoneticPr fontId="1"/>
  </si>
  <si>
    <t>百</t>
    <rPh sb="0" eb="1">
      <t>ヒャク</t>
    </rPh>
    <phoneticPr fontId="1"/>
  </si>
  <si>
    <t>十</t>
    <rPh sb="0" eb="1">
      <t>ジュウ</t>
    </rPh>
    <phoneticPr fontId="1"/>
  </si>
  <si>
    <t>一</t>
    <rPh sb="0" eb="1">
      <t>イチ</t>
    </rPh>
    <phoneticPr fontId="1"/>
  </si>
  <si>
    <t>万</t>
    <rPh sb="0" eb="1">
      <t>マン</t>
    </rPh>
    <phoneticPr fontId="1"/>
  </si>
  <si>
    <t>均等割百</t>
    <rPh sb="0" eb="3">
      <t>キントウワリ</t>
    </rPh>
    <rPh sb="3" eb="4">
      <t>ヒャク</t>
    </rPh>
    <phoneticPr fontId="1"/>
  </si>
  <si>
    <t>督促千</t>
    <rPh sb="0" eb="2">
      <t>トクソク</t>
    </rPh>
    <rPh sb="2" eb="3">
      <t>セン</t>
    </rPh>
    <phoneticPr fontId="1"/>
  </si>
  <si>
    <t>延滞千</t>
    <rPh sb="0" eb="2">
      <t>エンタイ</t>
    </rPh>
    <rPh sb="2" eb="3">
      <t>セン</t>
    </rPh>
    <phoneticPr fontId="1"/>
  </si>
  <si>
    <t>領収額億</t>
    <rPh sb="0" eb="2">
      <t>リョウシュウ</t>
    </rPh>
    <rPh sb="2" eb="3">
      <t>ガク</t>
    </rPh>
    <rPh sb="3" eb="4">
      <t>オク</t>
    </rPh>
    <phoneticPr fontId="1"/>
  </si>
  <si>
    <t>法人名</t>
    <rPh sb="0" eb="2">
      <t>ホウジン</t>
    </rPh>
    <rPh sb="2" eb="3">
      <t>メイ</t>
    </rPh>
    <phoneticPr fontId="1"/>
  </si>
  <si>
    <t>納期限</t>
    <rPh sb="0" eb="3">
      <t>ノウキゲン</t>
    </rPh>
    <phoneticPr fontId="1"/>
  </si>
  <si>
    <t>予定</t>
    <rPh sb="0" eb="2">
      <t>ヨテイ</t>
    </rPh>
    <phoneticPr fontId="1"/>
  </si>
  <si>
    <t>修正予定</t>
    <rPh sb="0" eb="2">
      <t>シュウセイ</t>
    </rPh>
    <rPh sb="2" eb="4">
      <t>ヨテイ</t>
    </rPh>
    <phoneticPr fontId="1"/>
  </si>
  <si>
    <t>中間</t>
    <rPh sb="0" eb="2">
      <t>チュウカン</t>
    </rPh>
    <phoneticPr fontId="1"/>
  </si>
  <si>
    <t>修正中間</t>
    <rPh sb="0" eb="2">
      <t>シュウセイ</t>
    </rPh>
    <rPh sb="2" eb="4">
      <t>チュウカン</t>
    </rPh>
    <phoneticPr fontId="1"/>
  </si>
  <si>
    <t>退職年金</t>
    <rPh sb="0" eb="2">
      <t>タイショク</t>
    </rPh>
    <rPh sb="2" eb="4">
      <t>ネンキン</t>
    </rPh>
    <phoneticPr fontId="1"/>
  </si>
  <si>
    <t>修正退職年金</t>
    <rPh sb="0" eb="2">
      <t>シュウセイ</t>
    </rPh>
    <rPh sb="2" eb="4">
      <t>タイショク</t>
    </rPh>
    <rPh sb="4" eb="6">
      <t>ネンキン</t>
    </rPh>
    <phoneticPr fontId="1"/>
  </si>
  <si>
    <t>見込み納付</t>
    <rPh sb="0" eb="2">
      <t>ミコ</t>
    </rPh>
    <rPh sb="3" eb="5">
      <t>ノウフ</t>
    </rPh>
    <phoneticPr fontId="1"/>
  </si>
  <si>
    <t>確定</t>
    <rPh sb="0" eb="2">
      <t>カクテイ</t>
    </rPh>
    <phoneticPr fontId="1"/>
  </si>
  <si>
    <t>均等割のみ申告</t>
    <rPh sb="0" eb="3">
      <t>キントウワリ</t>
    </rPh>
    <rPh sb="5" eb="7">
      <t>シンコク</t>
    </rPh>
    <phoneticPr fontId="1"/>
  </si>
  <si>
    <t>修正確定</t>
    <rPh sb="0" eb="2">
      <t>シュウセイ</t>
    </rPh>
    <rPh sb="2" eb="4">
      <t>カクテイ</t>
    </rPh>
    <phoneticPr fontId="1"/>
  </si>
  <si>
    <t>清算事業年度予納申告</t>
  </si>
  <si>
    <t>残余財産分配予納申告</t>
  </si>
  <si>
    <t>清算確定</t>
  </si>
  <si>
    <t>修正清算確定</t>
  </si>
  <si>
    <t>合併確定</t>
  </si>
  <si>
    <t>修正合併確定</t>
  </si>
  <si>
    <t>決定</t>
  </si>
  <si>
    <t>更正</t>
  </si>
  <si>
    <t>決定清算</t>
  </si>
  <si>
    <t>更正清算</t>
  </si>
  <si>
    <t>決定合併</t>
  </si>
  <si>
    <t>更正合併</t>
  </si>
  <si>
    <t>申告方法コード</t>
    <rPh sb="0" eb="2">
      <t>シンコク</t>
    </rPh>
    <rPh sb="2" eb="4">
      <t>ホウホウ</t>
    </rPh>
    <phoneticPr fontId="1"/>
  </si>
  <si>
    <t>元号</t>
    <rPh sb="0" eb="2">
      <t>ゲンゴウ</t>
    </rPh>
    <phoneticPr fontId="1"/>
  </si>
  <si>
    <t>平成</t>
    <rPh sb="0" eb="2">
      <t>ヘイセイ</t>
    </rPh>
    <phoneticPr fontId="1"/>
  </si>
  <si>
    <t>株式会社 なかのきかく</t>
    <rPh sb="0" eb="4">
      <t>カブシキカイシャ</t>
    </rPh>
    <phoneticPr fontId="1"/>
  </si>
  <si>
    <t>法人名を入力してください。</t>
    <rPh sb="0" eb="2">
      <t>ホウジン</t>
    </rPh>
    <rPh sb="2" eb="3">
      <t>メイ</t>
    </rPh>
    <rPh sb="4" eb="6">
      <t>ニュウリョク</t>
    </rPh>
    <phoneticPr fontId="1"/>
  </si>
  <si>
    <t>申告方法をドロップダウンリストから選択してください。</t>
    <rPh sb="0" eb="2">
      <t>シンコク</t>
    </rPh>
    <rPh sb="2" eb="4">
      <t>ホウホウ</t>
    </rPh>
    <rPh sb="17" eb="19">
      <t>センタク</t>
    </rPh>
    <phoneticPr fontId="1"/>
  </si>
  <si>
    <t>申告年月日を和歴で入力してください。</t>
    <rPh sb="0" eb="2">
      <t>シンコク</t>
    </rPh>
    <rPh sb="2" eb="5">
      <t>ネンガッピ</t>
    </rPh>
    <rPh sb="6" eb="7">
      <t>ワ</t>
    </rPh>
    <rPh sb="7" eb="8">
      <t>レキ</t>
    </rPh>
    <rPh sb="9" eb="11">
      <t>ニュウリョク</t>
    </rPh>
    <phoneticPr fontId="1"/>
  </si>
  <si>
    <t>事業開始年月日を和暦で入力してください。</t>
    <rPh sb="0" eb="2">
      <t>ジギョウ</t>
    </rPh>
    <rPh sb="2" eb="4">
      <t>カイシ</t>
    </rPh>
    <rPh sb="4" eb="7">
      <t>ネンガッピ</t>
    </rPh>
    <rPh sb="8" eb="10">
      <t>ワレキ</t>
    </rPh>
    <rPh sb="11" eb="13">
      <t>ニュウリョク</t>
    </rPh>
    <phoneticPr fontId="1"/>
  </si>
  <si>
    <t>納期限を和暦で入力してください。（土日祝日の場合、納期限は次の平日となります。）</t>
    <rPh sb="0" eb="3">
      <t>ノウキゲン</t>
    </rPh>
    <rPh sb="4" eb="6">
      <t>ワレキ</t>
    </rPh>
    <rPh sb="7" eb="9">
      <t>ニュウリョク</t>
    </rPh>
    <rPh sb="17" eb="19">
      <t>ドニチ</t>
    </rPh>
    <rPh sb="19" eb="21">
      <t>シュクジツ</t>
    </rPh>
    <rPh sb="22" eb="24">
      <t>バアイ</t>
    </rPh>
    <rPh sb="25" eb="28">
      <t>ノウキゲン</t>
    </rPh>
    <rPh sb="29" eb="30">
      <t>ツギ</t>
    </rPh>
    <rPh sb="31" eb="33">
      <t>ヘイジツ</t>
    </rPh>
    <phoneticPr fontId="1"/>
  </si>
  <si>
    <t>納付する金額の内訳を入力してください。（マイナスの金額を入力することはできません。）
なお、合計金額は自動計算されます。
※税額が申告書等の金額と一致していることを確認してください。</t>
    <rPh sb="0" eb="2">
      <t>ノウフ</t>
    </rPh>
    <rPh sb="4" eb="6">
      <t>キンガク</t>
    </rPh>
    <rPh sb="7" eb="9">
      <t>ウチワケ</t>
    </rPh>
    <rPh sb="10" eb="12">
      <t>ニュウリョク</t>
    </rPh>
    <rPh sb="25" eb="27">
      <t>キンガク</t>
    </rPh>
    <rPh sb="28" eb="30">
      <t>ニュウリョク</t>
    </rPh>
    <rPh sb="46" eb="48">
      <t>ゴウケイ</t>
    </rPh>
    <rPh sb="48" eb="50">
      <t>キンガク</t>
    </rPh>
    <rPh sb="51" eb="53">
      <t>ジドウ</t>
    </rPh>
    <rPh sb="53" eb="55">
      <t>ケイサン</t>
    </rPh>
    <rPh sb="62" eb="64">
      <t>ゼイガク</t>
    </rPh>
    <rPh sb="65" eb="67">
      <t>シンコク</t>
    </rPh>
    <rPh sb="67" eb="68">
      <t>ショ</t>
    </rPh>
    <rPh sb="68" eb="69">
      <t>トウ</t>
    </rPh>
    <rPh sb="70" eb="72">
      <t>キンガク</t>
    </rPh>
    <rPh sb="73" eb="75">
      <t>イッチ</t>
    </rPh>
    <rPh sb="82" eb="84">
      <t>カクニン</t>
    </rPh>
    <phoneticPr fontId="1"/>
  </si>
  <si>
    <t>中野市で付与している法人管理番号を入力してください。</t>
    <rPh sb="0" eb="3">
      <t>ナカノシ</t>
    </rPh>
    <rPh sb="4" eb="6">
      <t>フヨ</t>
    </rPh>
    <rPh sb="10" eb="12">
      <t>ホウジン</t>
    </rPh>
    <rPh sb="12" eb="14">
      <t>カンリ</t>
    </rPh>
    <rPh sb="14" eb="16">
      <t>バンゴウ</t>
    </rPh>
    <rPh sb="17" eb="19">
      <t>ニュウリョク</t>
    </rPh>
    <phoneticPr fontId="1"/>
  </si>
  <si>
    <t>申告納付する月の属する年度とその申告が何年分の申告かを和暦で入力してください。</t>
    <rPh sb="0" eb="2">
      <t>シンコク</t>
    </rPh>
    <rPh sb="2" eb="4">
      <t>ノウフ</t>
    </rPh>
    <rPh sb="6" eb="7">
      <t>ツキ</t>
    </rPh>
    <rPh sb="8" eb="9">
      <t>ゾク</t>
    </rPh>
    <rPh sb="11" eb="13">
      <t>ネンド</t>
    </rPh>
    <rPh sb="16" eb="18">
      <t>シンコク</t>
    </rPh>
    <rPh sb="19" eb="21">
      <t>ナンネン</t>
    </rPh>
    <rPh sb="21" eb="22">
      <t>ブン</t>
    </rPh>
    <rPh sb="23" eb="25">
      <t>シンコク</t>
    </rPh>
    <rPh sb="27" eb="29">
      <t>ワレキ</t>
    </rPh>
    <rPh sb="30" eb="32">
      <t>ニュウリョク</t>
    </rPh>
    <phoneticPr fontId="1"/>
  </si>
  <si>
    <t>法人市民税</t>
    <rPh sb="0" eb="2">
      <t>ホウジン</t>
    </rPh>
    <rPh sb="2" eb="5">
      <t>シミンゼイ</t>
    </rPh>
    <phoneticPr fontId="1"/>
  </si>
  <si>
    <t>法人市民税</t>
    <phoneticPr fontId="1"/>
  </si>
  <si>
    <t>長野県中野市（金融機関保管）</t>
    <rPh sb="0" eb="3">
      <t>ナガノケン</t>
    </rPh>
    <rPh sb="3" eb="6">
      <t>ナカノシ</t>
    </rPh>
    <rPh sb="7" eb="9">
      <t>キンユウ</t>
    </rPh>
    <rPh sb="9" eb="11">
      <t>キカン</t>
    </rPh>
    <rPh sb="11" eb="13">
      <t>ホカン</t>
    </rPh>
    <phoneticPr fontId="1"/>
  </si>
  <si>
    <t>長野県中野市（納税者保管）</t>
    <rPh sb="0" eb="3">
      <t>ナガノケン</t>
    </rPh>
    <rPh sb="3" eb="6">
      <t>ナカノシ</t>
    </rPh>
    <rPh sb="7" eb="10">
      <t>ノウゼイシャ</t>
    </rPh>
    <rPh sb="10" eb="12">
      <t>ホカン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</si>
</sst>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9"/>
      <color theme="1"/>
      <name val="游ゴシック"/>
      <family val="2"/>
      <scheme val="minor"/>
    </font>
    <font>
      <sz val="9"/>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8"/>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style="thin">
        <color indexed="64"/>
      </top>
      <bottom style="dashDot">
        <color indexed="64"/>
      </bottom>
      <diagonal/>
    </border>
    <border>
      <left/>
      <right/>
      <top/>
      <bottom style="dashDot">
        <color indexed="64"/>
      </bottom>
      <diagonal/>
    </border>
    <border>
      <left/>
      <right style="dashDot">
        <color indexed="64"/>
      </right>
      <top/>
      <bottom style="dashDot">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xf numFmtId="38" fontId="14" fillId="0" borderId="0" applyFont="0" applyFill="0" applyBorder="0" applyAlignment="0" applyProtection="0">
      <alignment vertical="center"/>
    </xf>
  </cellStyleXfs>
  <cellXfs count="235">
    <xf numFmtId="0" fontId="0" fillId="0" borderId="0" xfId="0"/>
    <xf numFmtId="0" fontId="4" fillId="0" borderId="0" xfId="0" applyFont="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0" fillId="0" borderId="0" xfId="0" applyAlignment="1"/>
    <xf numFmtId="0" fontId="0" fillId="0" borderId="0" xfId="0"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4" fillId="0" borderId="0" xfId="0" applyFont="1" applyBorder="1" applyAlignment="1">
      <alignment horizontal="center" vertical="center"/>
    </xf>
    <xf numFmtId="0" fontId="0" fillId="0" borderId="4" xfId="0" applyBorder="1" applyAlignment="1"/>
    <xf numFmtId="0" fontId="0" fillId="0" borderId="0" xfId="0" applyBorder="1" applyAlignment="1"/>
    <xf numFmtId="0" fontId="5" fillId="0" borderId="0" xfId="0" applyFont="1" applyBorder="1" applyAlignment="1"/>
    <xf numFmtId="0" fontId="5" fillId="0" borderId="8" xfId="0" applyFont="1" applyBorder="1" applyAlignment="1"/>
    <xf numFmtId="0" fontId="0" fillId="0" borderId="8" xfId="0" applyBorder="1" applyAlignment="1"/>
    <xf numFmtId="0" fontId="0" fillId="0" borderId="1" xfId="0" applyBorder="1" applyAlignment="1">
      <alignment horizontal="left" vertical="center"/>
    </xf>
    <xf numFmtId="0" fontId="0" fillId="0" borderId="1" xfId="0" quotePrefix="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2" fillId="0" borderId="0" xfId="0" applyFont="1" applyBorder="1" applyAlignment="1">
      <alignment horizontal="center" vertical="center"/>
    </xf>
    <xf numFmtId="0" fontId="4" fillId="0" borderId="22" xfId="0" applyFont="1" applyBorder="1" applyAlignment="1">
      <alignment vertical="center"/>
    </xf>
    <xf numFmtId="0" fontId="4" fillId="0" borderId="23" xfId="0" applyFont="1" applyBorder="1" applyAlignment="1">
      <alignment vertical="center"/>
    </xf>
    <xf numFmtId="0" fontId="0" fillId="0" borderId="22" xfId="0" applyBorder="1" applyAlignment="1"/>
    <xf numFmtId="0" fontId="0" fillId="0" borderId="23" xfId="0" applyBorder="1" applyAlignment="1"/>
    <xf numFmtId="0" fontId="0" fillId="0" borderId="24"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19" xfId="0" applyNumberFormat="1" applyBorder="1" applyAlignment="1">
      <alignment vertical="center"/>
    </xf>
    <xf numFmtId="0" fontId="0" fillId="0" borderId="20" xfId="0" applyNumberFormat="1" applyBorder="1" applyAlignment="1">
      <alignment vertical="center"/>
    </xf>
    <xf numFmtId="0" fontId="0" fillId="0" borderId="21" xfId="0" applyNumberFormat="1" applyBorder="1" applyAlignment="1">
      <alignment vertical="center"/>
    </xf>
    <xf numFmtId="0" fontId="0" fillId="0" borderId="22" xfId="0" applyNumberFormat="1" applyBorder="1" applyAlignment="1">
      <alignment vertical="center"/>
    </xf>
    <xf numFmtId="0" fontId="0" fillId="0" borderId="0" xfId="0" applyNumberFormat="1" applyBorder="1" applyAlignment="1">
      <alignment vertical="center"/>
    </xf>
    <xf numFmtId="0" fontId="0" fillId="0" borderId="23" xfId="0" applyNumberFormat="1" applyBorder="1" applyAlignment="1">
      <alignment vertical="center"/>
    </xf>
    <xf numFmtId="0" fontId="12" fillId="0" borderId="0" xfId="0" applyNumberFormat="1" applyFont="1" applyBorder="1" applyAlignment="1">
      <alignment horizontal="center" vertical="center"/>
    </xf>
    <xf numFmtId="0" fontId="0" fillId="0" borderId="6" xfId="0" applyNumberFormat="1" applyBorder="1" applyAlignment="1">
      <alignment vertical="center"/>
    </xf>
    <xf numFmtId="0" fontId="0" fillId="0" borderId="3" xfId="0" applyNumberFormat="1" applyBorder="1" applyAlignment="1">
      <alignment vertical="center"/>
    </xf>
    <xf numFmtId="0" fontId="0" fillId="0" borderId="7" xfId="0" applyNumberFormat="1" applyBorder="1" applyAlignment="1">
      <alignment vertical="center"/>
    </xf>
    <xf numFmtId="0" fontId="0" fillId="0" borderId="4" xfId="0" applyNumberFormat="1" applyBorder="1" applyAlignment="1">
      <alignment vertical="center"/>
    </xf>
    <xf numFmtId="0" fontId="4" fillId="0" borderId="0" xfId="0" applyNumberFormat="1" applyFont="1" applyBorder="1" applyAlignment="1">
      <alignment vertical="center"/>
    </xf>
    <xf numFmtId="0" fontId="0" fillId="0" borderId="8" xfId="0" applyNumberFormat="1" applyBorder="1" applyAlignment="1">
      <alignment vertical="center"/>
    </xf>
    <xf numFmtId="0" fontId="4" fillId="0" borderId="0" xfId="0" applyNumberFormat="1" applyFont="1" applyBorder="1" applyAlignment="1">
      <alignment horizontal="center" vertical="center"/>
    </xf>
    <xf numFmtId="0" fontId="0" fillId="0" borderId="1" xfId="0" quotePrefix="1" applyNumberFormat="1" applyBorder="1" applyAlignment="1">
      <alignment horizontal="center" vertical="center"/>
    </xf>
    <xf numFmtId="0" fontId="0" fillId="0" borderId="1" xfId="0" applyNumberFormat="1" applyBorder="1" applyAlignment="1">
      <alignment horizontal="left" vertical="center"/>
    </xf>
    <xf numFmtId="0" fontId="0" fillId="0" borderId="1" xfId="0" applyNumberFormat="1" applyBorder="1" applyAlignment="1">
      <alignment vertical="center"/>
    </xf>
    <xf numFmtId="0" fontId="0" fillId="0" borderId="9" xfId="0" applyNumberFormat="1" applyBorder="1" applyAlignment="1">
      <alignment vertical="center"/>
    </xf>
    <xf numFmtId="0" fontId="0" fillId="0" borderId="2" xfId="0" applyNumberFormat="1" applyBorder="1" applyAlignment="1">
      <alignment vertical="center"/>
    </xf>
    <xf numFmtId="0" fontId="0" fillId="0" borderId="10" xfId="0" applyNumberFormat="1" applyBorder="1" applyAlignment="1">
      <alignment vertical="center"/>
    </xf>
    <xf numFmtId="0" fontId="4" fillId="0" borderId="22" xfId="0" applyNumberFormat="1" applyFont="1" applyBorder="1" applyAlignment="1">
      <alignment vertical="center"/>
    </xf>
    <xf numFmtId="0" fontId="4" fillId="0" borderId="4" xfId="0" applyNumberFormat="1" applyFont="1" applyBorder="1" applyAlignment="1">
      <alignment vertical="center"/>
    </xf>
    <xf numFmtId="0" fontId="4" fillId="0" borderId="8" xfId="0" applyNumberFormat="1" applyFont="1" applyBorder="1" applyAlignment="1">
      <alignment vertical="center"/>
    </xf>
    <xf numFmtId="0" fontId="4" fillId="0" borderId="23" xfId="0" applyNumberFormat="1" applyFont="1" applyBorder="1" applyAlignment="1">
      <alignment vertical="center"/>
    </xf>
    <xf numFmtId="0" fontId="0" fillId="0" borderId="22" xfId="0" applyNumberFormat="1" applyBorder="1" applyAlignment="1"/>
    <xf numFmtId="0" fontId="0" fillId="0" borderId="4" xfId="0" applyNumberFormat="1" applyBorder="1" applyAlignment="1"/>
    <xf numFmtId="0" fontId="0" fillId="0" borderId="0" xfId="0" applyNumberFormat="1" applyBorder="1" applyAlignment="1"/>
    <xf numFmtId="0" fontId="5" fillId="0" borderId="0" xfId="0" applyNumberFormat="1" applyFont="1" applyBorder="1" applyAlignment="1"/>
    <xf numFmtId="0" fontId="5" fillId="0" borderId="8" xfId="0" applyNumberFormat="1" applyFont="1" applyBorder="1" applyAlignment="1"/>
    <xf numFmtId="0" fontId="0" fillId="0" borderId="23" xfId="0" applyNumberFormat="1" applyBorder="1" applyAlignment="1"/>
    <xf numFmtId="0" fontId="5" fillId="0" borderId="0" xfId="0" applyNumberFormat="1" applyFont="1" applyBorder="1" applyAlignment="1">
      <alignment vertical="center"/>
    </xf>
    <xf numFmtId="0" fontId="5" fillId="0" borderId="8" xfId="0" applyNumberFormat="1" applyFont="1" applyBorder="1" applyAlignment="1">
      <alignment vertical="center"/>
    </xf>
    <xf numFmtId="0" fontId="0" fillId="0" borderId="8" xfId="0" applyNumberFormat="1" applyBorder="1" applyAlignment="1"/>
    <xf numFmtId="0" fontId="0" fillId="0" borderId="24" xfId="0" applyNumberFormat="1" applyBorder="1" applyAlignment="1">
      <alignment vertical="center"/>
    </xf>
    <xf numFmtId="0" fontId="0" fillId="0" borderId="26" xfId="0" applyNumberFormat="1" applyBorder="1" applyAlignment="1">
      <alignment vertical="center"/>
    </xf>
    <xf numFmtId="0" fontId="0" fillId="0" borderId="27" xfId="0" applyNumberFormat="1" applyBorder="1" applyAlignment="1">
      <alignment vertical="center"/>
    </xf>
    <xf numFmtId="0" fontId="0" fillId="0" borderId="0" xfId="0" applyNumberFormat="1" applyAlignment="1">
      <alignment vertical="center"/>
    </xf>
    <xf numFmtId="0" fontId="4" fillId="0" borderId="0" xfId="0" applyNumberFormat="1" applyFont="1" applyBorder="1" applyAlignment="1">
      <alignment horizontal="center" vertical="center"/>
    </xf>
    <xf numFmtId="0" fontId="0" fillId="0" borderId="0" xfId="0" applyNumberFormat="1" applyBorder="1" applyAlignment="1">
      <alignment horizontal="center"/>
    </xf>
    <xf numFmtId="0" fontId="8" fillId="0" borderId="22" xfId="0" applyFont="1" applyBorder="1" applyAlignment="1">
      <alignment vertical="center"/>
    </xf>
    <xf numFmtId="0" fontId="9" fillId="0" borderId="22" xfId="0" applyNumberFormat="1" applyFont="1" applyBorder="1" applyAlignment="1">
      <alignment vertical="center"/>
    </xf>
    <xf numFmtId="0" fontId="9" fillId="0" borderId="0" xfId="0" applyFont="1" applyAlignment="1">
      <alignment vertical="center"/>
    </xf>
    <xf numFmtId="0" fontId="0" fillId="0" borderId="1" xfId="0" applyNumberFormat="1" applyBorder="1" applyAlignment="1">
      <alignment horizontal="center" vertical="center"/>
    </xf>
    <xf numFmtId="0" fontId="0" fillId="0" borderId="5" xfId="0" applyNumberFormat="1" applyBorder="1" applyAlignment="1">
      <alignment horizontal="center" vertical="center"/>
    </xf>
    <xf numFmtId="0" fontId="0" fillId="0" borderId="0" xfId="0" applyAlignment="1">
      <alignment horizontal="left" vertical="center"/>
    </xf>
    <xf numFmtId="0" fontId="0" fillId="2" borderId="0" xfId="0" applyFill="1" applyAlignment="1">
      <alignment horizontal="left" vertical="center"/>
    </xf>
    <xf numFmtId="0" fontId="0" fillId="0" borderId="0" xfId="0" applyNumberFormat="1" applyAlignment="1">
      <alignment horizontal="left" vertical="center"/>
    </xf>
    <xf numFmtId="0" fontId="0" fillId="0" borderId="0" xfId="0" applyAlignment="1">
      <alignment horizontal="center" vertical="center"/>
    </xf>
    <xf numFmtId="0" fontId="4" fillId="0" borderId="0" xfId="0" applyFont="1" applyAlignment="1">
      <alignment horizontal="left" vertical="top" shrinkToFit="1"/>
    </xf>
    <xf numFmtId="176" fontId="0" fillId="0" borderId="0" xfId="0" applyNumberFormat="1" applyAlignment="1">
      <alignment horizontal="left" vertical="center"/>
    </xf>
    <xf numFmtId="0" fontId="0" fillId="0" borderId="1" xfId="0"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horizontal="left" vertical="center"/>
    </xf>
    <xf numFmtId="0" fontId="0" fillId="3" borderId="0" xfId="0" applyFill="1"/>
    <xf numFmtId="0" fontId="0" fillId="0" borderId="1" xfId="0" applyBorder="1" applyAlignment="1">
      <alignment horizontal="center"/>
    </xf>
    <xf numFmtId="0" fontId="0" fillId="0" borderId="1" xfId="0" applyBorder="1"/>
    <xf numFmtId="0" fontId="0" fillId="0" borderId="11" xfId="0" applyBorder="1" applyAlignment="1">
      <alignment horizontal="center"/>
    </xf>
    <xf numFmtId="0" fontId="0" fillId="0" borderId="28" xfId="0" applyBorder="1" applyAlignment="1">
      <alignment horizontal="center"/>
    </xf>
    <xf numFmtId="0" fontId="0" fillId="0" borderId="5" xfId="0" applyBorder="1" applyAlignment="1">
      <alignment horizontal="center"/>
    </xf>
    <xf numFmtId="0" fontId="0" fillId="0" borderId="0" xfId="0" applyNumberFormat="1" applyBorder="1" applyAlignment="1">
      <alignment horizontal="center" vertical="center"/>
    </xf>
    <xf numFmtId="0" fontId="0" fillId="2" borderId="29" xfId="0" applyFill="1" applyBorder="1" applyAlignment="1">
      <alignment horizontal="center"/>
    </xf>
    <xf numFmtId="0" fontId="0" fillId="2" borderId="12" xfId="0" applyFill="1" applyBorder="1" applyAlignment="1">
      <alignment horizontal="center"/>
    </xf>
    <xf numFmtId="0" fontId="2" fillId="0" borderId="26" xfId="0" applyFont="1" applyBorder="1" applyAlignment="1">
      <alignment vertical="center"/>
    </xf>
    <xf numFmtId="0" fontId="2" fillId="0" borderId="26" xfId="0" applyNumberFormat="1" applyFont="1" applyBorder="1" applyAlignment="1">
      <alignment vertical="center"/>
    </xf>
    <xf numFmtId="0" fontId="8" fillId="0" borderId="0" xfId="0" applyFont="1" applyAlignment="1">
      <alignment vertical="center"/>
    </xf>
    <xf numFmtId="0" fontId="0" fillId="0" borderId="4" xfId="0" applyBorder="1"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38" fontId="0" fillId="2" borderId="1" xfId="1" applyFont="1" applyFill="1" applyBorder="1" applyAlignment="1">
      <alignment horizontal="right"/>
    </xf>
    <xf numFmtId="38" fontId="0" fillId="2" borderId="30" xfId="1" applyFont="1" applyFill="1" applyBorder="1" applyAlignment="1">
      <alignment horizontal="right"/>
    </xf>
    <xf numFmtId="38" fontId="0" fillId="0" borderId="1" xfId="1" applyFont="1" applyBorder="1" applyAlignment="1">
      <alignment horizontal="right"/>
    </xf>
    <xf numFmtId="38" fontId="0" fillId="0" borderId="30" xfId="1" applyFont="1" applyBorder="1" applyAlignment="1">
      <alignment horizontal="right"/>
    </xf>
    <xf numFmtId="0" fontId="0" fillId="0" borderId="1" xfId="0" applyBorder="1" applyAlignment="1">
      <alignment horizontal="center"/>
    </xf>
    <xf numFmtId="0" fontId="0" fillId="2" borderId="1" xfId="0" applyFill="1" applyBorder="1" applyAlignment="1">
      <alignment horizontal="center"/>
    </xf>
    <xf numFmtId="0" fontId="0" fillId="0" borderId="1" xfId="0" applyBorder="1" applyAlignment="1">
      <alignment horizontal="center" shrinkToFit="1"/>
    </xf>
    <xf numFmtId="0" fontId="0" fillId="0" borderId="30" xfId="0" applyBorder="1" applyAlignment="1">
      <alignment horizontal="center" shrinkToFit="1"/>
    </xf>
    <xf numFmtId="0" fontId="0" fillId="2" borderId="11" xfId="0" applyFill="1" applyBorder="1" applyAlignment="1">
      <alignment horizontal="center"/>
    </xf>
    <xf numFmtId="176" fontId="0" fillId="2" borderId="1" xfId="0" applyNumberFormat="1" applyFill="1" applyBorder="1" applyAlignment="1">
      <alignment horizontal="distributed" vertical="center" indent="4"/>
    </xf>
    <xf numFmtId="0" fontId="13" fillId="0" borderId="25" xfId="0" applyNumberFormat="1" applyFont="1" applyBorder="1" applyAlignment="1">
      <alignment horizontal="center" vertical="center" shrinkToFit="1"/>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8" xfId="0" applyNumberFormat="1" applyFont="1" applyBorder="1" applyAlignment="1">
      <alignment horizontal="center" vertical="center"/>
    </xf>
    <xf numFmtId="0" fontId="0" fillId="0" borderId="4" xfId="0" applyNumberFormat="1" applyBorder="1" applyAlignment="1">
      <alignment vertical="center"/>
    </xf>
    <xf numFmtId="0" fontId="0" fillId="0" borderId="0" xfId="0" applyNumberFormat="1" applyBorder="1" applyAlignment="1">
      <alignment vertical="center"/>
    </xf>
    <xf numFmtId="0" fontId="0" fillId="0" borderId="8" xfId="0" applyNumberFormat="1" applyBorder="1" applyAlignment="1">
      <alignment vertical="center"/>
    </xf>
    <xf numFmtId="0" fontId="0" fillId="0" borderId="9" xfId="0" applyNumberFormat="1" applyBorder="1" applyAlignment="1">
      <alignment vertical="center"/>
    </xf>
    <xf numFmtId="0" fontId="0" fillId="0" borderId="2" xfId="0" applyNumberFormat="1" applyBorder="1" applyAlignment="1">
      <alignment vertical="center"/>
    </xf>
    <xf numFmtId="0" fontId="0" fillId="0" borderId="10" xfId="0" applyNumberFormat="1" applyBorder="1" applyAlignment="1">
      <alignment vertical="center"/>
    </xf>
    <xf numFmtId="0" fontId="4" fillId="0" borderId="9"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4" fillId="0" borderId="4" xfId="0"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8" xfId="0" applyNumberFormat="1" applyFont="1" applyBorder="1" applyAlignment="1">
      <alignment horizontal="left" vertical="center"/>
    </xf>
    <xf numFmtId="0" fontId="0" fillId="0" borderId="9" xfId="0" applyNumberFormat="1" applyBorder="1" applyAlignment="1">
      <alignment horizontal="center" vertical="center" shrinkToFit="1"/>
    </xf>
    <xf numFmtId="0" fontId="0" fillId="0" borderId="2" xfId="0" applyNumberFormat="1" applyBorder="1" applyAlignment="1">
      <alignment horizontal="center" vertical="center" shrinkToFit="1"/>
    </xf>
    <xf numFmtId="0" fontId="0" fillId="0" borderId="10" xfId="0" applyNumberFormat="1" applyBorder="1" applyAlignment="1">
      <alignment horizontal="center" vertical="center" shrinkToFit="1"/>
    </xf>
    <xf numFmtId="0" fontId="4" fillId="0" borderId="23" xfId="0" applyFont="1" applyBorder="1" applyAlignment="1">
      <alignment vertical="center" textRotation="255" shrinkToFit="1"/>
    </xf>
    <xf numFmtId="0" fontId="5" fillId="0" borderId="8" xfId="0" applyNumberFormat="1" applyFont="1" applyBorder="1" applyAlignment="1">
      <alignment horizontal="center" vertical="center"/>
    </xf>
    <xf numFmtId="0" fontId="0" fillId="0" borderId="3" xfId="0" applyNumberFormat="1" applyBorder="1" applyAlignment="1">
      <alignment horizontal="center"/>
    </xf>
    <xf numFmtId="0" fontId="0" fillId="0" borderId="0" xfId="0" applyNumberFormat="1" applyBorder="1" applyAlignment="1">
      <alignment horizontal="center"/>
    </xf>
    <xf numFmtId="0" fontId="9" fillId="0" borderId="3" xfId="0" applyNumberFormat="1" applyFont="1" applyBorder="1" applyAlignment="1">
      <alignment horizontal="center" vertical="center"/>
    </xf>
    <xf numFmtId="0" fontId="6"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2"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4" fillId="0" borderId="6" xfId="0" applyNumberFormat="1" applyFont="1" applyBorder="1" applyAlignment="1">
      <alignment horizontal="center" vertical="center" wrapText="1"/>
    </xf>
    <xf numFmtId="0" fontId="4" fillId="0" borderId="3"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6"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7"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6" fillId="0" borderId="2" xfId="0" applyNumberFormat="1" applyFont="1" applyBorder="1" applyAlignment="1">
      <alignment horizontal="center" vertical="center"/>
    </xf>
    <xf numFmtId="0" fontId="7" fillId="0" borderId="2" xfId="0" applyNumberFormat="1" applyFont="1" applyBorder="1" applyAlignment="1">
      <alignment horizontal="center" vertical="center"/>
    </xf>
    <xf numFmtId="0" fontId="10" fillId="0" borderId="0" xfId="0" applyNumberFormat="1" applyFont="1" applyBorder="1" applyAlignment="1">
      <alignment horizontal="left" vertical="center" shrinkToFit="1"/>
    </xf>
    <xf numFmtId="0" fontId="10" fillId="0" borderId="8" xfId="0" applyNumberFormat="1" applyFont="1" applyBorder="1" applyAlignment="1">
      <alignment horizontal="left" vertical="center" shrinkToFit="1"/>
    </xf>
    <xf numFmtId="0" fontId="6" fillId="0" borderId="1" xfId="0" quotePrefix="1" applyNumberFormat="1" applyFont="1" applyBorder="1" applyAlignment="1">
      <alignment horizontal="center" vertical="center"/>
    </xf>
    <xf numFmtId="0" fontId="5" fillId="0" borderId="0" xfId="0" applyNumberFormat="1" applyFont="1" applyBorder="1" applyAlignment="1">
      <alignment horizontal="center" vertical="center"/>
    </xf>
    <xf numFmtId="0" fontId="4" fillId="0" borderId="23" xfId="0" applyNumberFormat="1" applyFont="1" applyBorder="1" applyAlignment="1">
      <alignment vertical="center" textRotation="255" shrinkToFit="1"/>
    </xf>
    <xf numFmtId="0" fontId="11" fillId="0" borderId="0" xfId="0" applyNumberFormat="1" applyFont="1" applyBorder="1" applyAlignment="1">
      <alignment horizontal="left" vertical="center" shrinkToFit="1"/>
    </xf>
    <xf numFmtId="0" fontId="11" fillId="0" borderId="8" xfId="0" applyNumberFormat="1" applyFont="1" applyBorder="1" applyAlignment="1">
      <alignment horizontal="left" vertical="center" shrinkToFit="1"/>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0" fillId="0" borderId="5" xfId="0" applyNumberFormat="1" applyBorder="1" applyAlignment="1">
      <alignment horizontal="center" vertical="center"/>
    </xf>
    <xf numFmtId="0" fontId="5" fillId="0" borderId="2" xfId="0" applyNumberFormat="1" applyFont="1" applyBorder="1" applyAlignment="1">
      <alignment horizontal="center" vertical="center"/>
    </xf>
    <xf numFmtId="0" fontId="13" fillId="0" borderId="25" xfId="0" applyFont="1" applyBorder="1" applyAlignment="1">
      <alignment horizontal="center" vertical="center" shrinkToFit="1"/>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8" xfId="0" applyFont="1" applyBorder="1" applyAlignment="1">
      <alignment horizontal="left" vertical="center" shrinkToFit="1"/>
    </xf>
    <xf numFmtId="0" fontId="6" fillId="0" borderId="1" xfId="0" applyFont="1" applyBorder="1" applyAlignment="1">
      <alignment horizontal="center" vertical="center"/>
    </xf>
    <xf numFmtId="0" fontId="0" fillId="0" borderId="1" xfId="0" applyFill="1" applyBorder="1" applyAlignment="1">
      <alignment horizontal="center" vertical="center"/>
    </xf>
    <xf numFmtId="0" fontId="6" fillId="0" borderId="1" xfId="0" quotePrefix="1" applyFont="1" applyBorder="1" applyAlignment="1">
      <alignment horizontal="center" vertical="center"/>
    </xf>
    <xf numFmtId="0" fontId="7" fillId="0" borderId="1" xfId="0" applyFont="1" applyBorder="1" applyAlignment="1">
      <alignment horizontal="center" vertical="center"/>
    </xf>
    <xf numFmtId="0" fontId="4" fillId="0" borderId="0" xfId="0" applyFont="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5" fillId="0" borderId="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10" xfId="0" applyBorder="1" applyAlignment="1">
      <alignment horizontal="center" vertical="center" shrinkToFi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8" fillId="0" borderId="12" xfId="0" applyFont="1" applyBorder="1" applyAlignment="1">
      <alignment horizontal="center" vertical="center" shrinkToFit="1"/>
    </xf>
    <xf numFmtId="0" fontId="4"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5"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104774</xdr:colOff>
      <xdr:row>4</xdr:row>
      <xdr:rowOff>19050</xdr:rowOff>
    </xdr:from>
    <xdr:to>
      <xdr:col>13</xdr:col>
      <xdr:colOff>104774</xdr:colOff>
      <xdr:row>4</xdr:row>
      <xdr:rowOff>238125</xdr:rowOff>
    </xdr:to>
    <xdr:sp macro="" textlink="">
      <xdr:nvSpPr>
        <xdr:cNvPr id="2" name="角丸四角形 1"/>
        <xdr:cNvSpPr/>
      </xdr:nvSpPr>
      <xdr:spPr>
        <a:xfrm>
          <a:off x="104774" y="816769"/>
          <a:ext cx="2500313" cy="219075"/>
        </a:xfrm>
        <a:prstGeom prst="roundRect">
          <a:avLst>
            <a:gd name="adj" fmla="val 1362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4</xdr:row>
      <xdr:rowOff>19050</xdr:rowOff>
    </xdr:from>
    <xdr:to>
      <xdr:col>29</xdr:col>
      <xdr:colOff>104775</xdr:colOff>
      <xdr:row>4</xdr:row>
      <xdr:rowOff>238125</xdr:rowOff>
    </xdr:to>
    <xdr:sp macro="" textlink="">
      <xdr:nvSpPr>
        <xdr:cNvPr id="3" name="角丸四角形 2"/>
        <xdr:cNvSpPr/>
      </xdr:nvSpPr>
      <xdr:spPr>
        <a:xfrm>
          <a:off x="104775" y="104775"/>
          <a:ext cx="2533650" cy="219075"/>
        </a:xfrm>
        <a:prstGeom prst="roundRect">
          <a:avLst>
            <a:gd name="adj" fmla="val 1362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104775</xdr:colOff>
      <xdr:row>4</xdr:row>
      <xdr:rowOff>19050</xdr:rowOff>
    </xdr:from>
    <xdr:to>
      <xdr:col>45</xdr:col>
      <xdr:colOff>104775</xdr:colOff>
      <xdr:row>4</xdr:row>
      <xdr:rowOff>238125</xdr:rowOff>
    </xdr:to>
    <xdr:sp macro="" textlink="">
      <xdr:nvSpPr>
        <xdr:cNvPr id="4" name="角丸四角形 3"/>
        <xdr:cNvSpPr/>
      </xdr:nvSpPr>
      <xdr:spPr>
        <a:xfrm>
          <a:off x="104775" y="104775"/>
          <a:ext cx="2533650" cy="219075"/>
        </a:xfrm>
        <a:prstGeom prst="roundRect">
          <a:avLst>
            <a:gd name="adj" fmla="val 1362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5</xdr:row>
      <xdr:rowOff>57150</xdr:rowOff>
    </xdr:from>
    <xdr:to>
      <xdr:col>12</xdr:col>
      <xdr:colOff>142875</xdr:colOff>
      <xdr:row>7</xdr:row>
      <xdr:rowOff>76200</xdr:rowOff>
    </xdr:to>
    <xdr:grpSp>
      <xdr:nvGrpSpPr>
        <xdr:cNvPr id="7" name="グループ化 6"/>
        <xdr:cNvGrpSpPr/>
      </xdr:nvGrpSpPr>
      <xdr:grpSpPr>
        <a:xfrm>
          <a:off x="2057400" y="449356"/>
          <a:ext cx="438710" cy="366432"/>
          <a:chOff x="9458325" y="2628900"/>
          <a:chExt cx="428625" cy="361950"/>
        </a:xfrm>
      </xdr:grpSpPr>
      <xdr:sp macro="" textlink="">
        <xdr:nvSpPr>
          <xdr:cNvPr id="5" name="テキスト ボックス 4"/>
          <xdr:cNvSpPr txBox="1"/>
        </xdr:nvSpPr>
        <xdr:spPr>
          <a:xfrm>
            <a:off x="9458325" y="2628900"/>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a:t>
            </a:r>
          </a:p>
          <a:p>
            <a:endParaRPr kumimoji="1" lang="ja-JP" altLang="en-US" sz="1100"/>
          </a:p>
        </xdr:txBody>
      </xdr:sp>
      <xdr:sp macro="" textlink="">
        <xdr:nvSpPr>
          <xdr:cNvPr id="6" name="楕円 5"/>
          <xdr:cNvSpPr/>
        </xdr:nvSpPr>
        <xdr:spPr>
          <a:xfrm>
            <a:off x="9496426" y="2667001"/>
            <a:ext cx="216000" cy="216000"/>
          </a:xfrm>
          <a:prstGeom prst="ellipse">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161925</xdr:colOff>
      <xdr:row>5</xdr:row>
      <xdr:rowOff>57150</xdr:rowOff>
    </xdr:from>
    <xdr:to>
      <xdr:col>28</xdr:col>
      <xdr:colOff>152400</xdr:colOff>
      <xdr:row>7</xdr:row>
      <xdr:rowOff>76200</xdr:rowOff>
    </xdr:to>
    <xdr:grpSp>
      <xdr:nvGrpSpPr>
        <xdr:cNvPr id="8" name="グループ化 7"/>
        <xdr:cNvGrpSpPr/>
      </xdr:nvGrpSpPr>
      <xdr:grpSpPr>
        <a:xfrm>
          <a:off x="4980454" y="449356"/>
          <a:ext cx="438711" cy="366432"/>
          <a:chOff x="9458325" y="2628900"/>
          <a:chExt cx="428625" cy="361950"/>
        </a:xfrm>
      </xdr:grpSpPr>
      <xdr:sp macro="" textlink="">
        <xdr:nvSpPr>
          <xdr:cNvPr id="9" name="テキスト ボックス 8"/>
          <xdr:cNvSpPr txBox="1"/>
        </xdr:nvSpPr>
        <xdr:spPr>
          <a:xfrm>
            <a:off x="9458325" y="2628900"/>
            <a:ext cx="428625" cy="3619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公</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0" name="楕円 9"/>
          <xdr:cNvSpPr/>
        </xdr:nvSpPr>
        <xdr:spPr>
          <a:xfrm>
            <a:off x="9496426" y="2667001"/>
            <a:ext cx="216000" cy="216000"/>
          </a:xfrm>
          <a:prstGeom prst="ellipse">
            <a:avLst/>
          </a:prstGeom>
          <a:noFill/>
          <a:ln w="31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42</xdr:col>
      <xdr:colOff>133350</xdr:colOff>
      <xdr:row>5</xdr:row>
      <xdr:rowOff>57150</xdr:rowOff>
    </xdr:from>
    <xdr:to>
      <xdr:col>44</xdr:col>
      <xdr:colOff>123825</xdr:colOff>
      <xdr:row>7</xdr:row>
      <xdr:rowOff>76200</xdr:rowOff>
    </xdr:to>
    <xdr:grpSp>
      <xdr:nvGrpSpPr>
        <xdr:cNvPr id="11" name="グループ化 10"/>
        <xdr:cNvGrpSpPr/>
      </xdr:nvGrpSpPr>
      <xdr:grpSpPr>
        <a:xfrm>
          <a:off x="7865409" y="449356"/>
          <a:ext cx="438710" cy="366432"/>
          <a:chOff x="9458325" y="2628900"/>
          <a:chExt cx="428625" cy="361950"/>
        </a:xfrm>
      </xdr:grpSpPr>
      <xdr:sp macro="" textlink="">
        <xdr:nvSpPr>
          <xdr:cNvPr id="12" name="テキスト ボックス 11"/>
          <xdr:cNvSpPr txBox="1"/>
        </xdr:nvSpPr>
        <xdr:spPr>
          <a:xfrm>
            <a:off x="9458325" y="2628900"/>
            <a:ext cx="428625" cy="3619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公</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3" name="楕円 12"/>
          <xdr:cNvSpPr/>
        </xdr:nvSpPr>
        <xdr:spPr>
          <a:xfrm>
            <a:off x="9496426" y="2667001"/>
            <a:ext cx="216000" cy="216000"/>
          </a:xfrm>
          <a:prstGeom prst="ellipse">
            <a:avLst/>
          </a:prstGeom>
          <a:noFill/>
          <a:ln w="31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49</xdr:col>
      <xdr:colOff>212912</xdr:colOff>
      <xdr:row>9</xdr:row>
      <xdr:rowOff>22412</xdr:rowOff>
    </xdr:from>
    <xdr:to>
      <xdr:col>72</xdr:col>
      <xdr:colOff>179295</xdr:colOff>
      <xdr:row>36</xdr:row>
      <xdr:rowOff>100853</xdr:rowOff>
    </xdr:to>
    <xdr:sp macro="" textlink="">
      <xdr:nvSpPr>
        <xdr:cNvPr id="14" name="テキスト ボックス 13"/>
        <xdr:cNvSpPr txBox="1"/>
      </xdr:nvSpPr>
      <xdr:spPr>
        <a:xfrm>
          <a:off x="9177618" y="1053353"/>
          <a:ext cx="5053853" cy="4840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納付場所</a:t>
          </a:r>
          <a:r>
            <a:rPr kumimoji="1" lang="en-US" altLang="ja-JP" sz="1400">
              <a:latin typeface="+mn-ea"/>
              <a:ea typeface="+mn-ea"/>
            </a:rPr>
            <a:t>〉</a:t>
          </a:r>
        </a:p>
        <a:p>
          <a:r>
            <a:rPr kumimoji="1" lang="ja-JP" altLang="en-US" sz="1400">
              <a:latin typeface="+mn-ea"/>
              <a:ea typeface="+mn-ea"/>
            </a:rPr>
            <a:t>　この納付書で、下記の取扱金融機関の本店・支店等の窓口で納付してください。</a:t>
          </a:r>
          <a:endParaRPr kumimoji="1" lang="en-US" altLang="ja-JP" sz="1400">
            <a:latin typeface="+mn-ea"/>
            <a:ea typeface="+mn-ea"/>
          </a:endParaRPr>
        </a:p>
        <a:p>
          <a:endParaRPr kumimoji="1" lang="en-US" altLang="ja-JP" sz="1400">
            <a:latin typeface="+mn-ea"/>
            <a:ea typeface="+mn-ea"/>
          </a:endParaRPr>
        </a:p>
        <a:p>
          <a:r>
            <a:rPr kumimoji="1" lang="ja-JP" altLang="en-US" sz="1400">
              <a:latin typeface="+mn-ea"/>
              <a:ea typeface="+mn-ea"/>
            </a:rPr>
            <a:t>・（株）八十二長野銀行</a:t>
          </a:r>
          <a:endParaRPr kumimoji="1" lang="en-US" altLang="ja-JP" sz="1400">
            <a:latin typeface="+mn-ea"/>
            <a:ea typeface="+mn-ea"/>
          </a:endParaRPr>
        </a:p>
        <a:p>
          <a:r>
            <a:rPr kumimoji="1" lang="ja-JP" altLang="en-US" sz="1400">
              <a:latin typeface="+mn-ea"/>
              <a:ea typeface="+mn-ea"/>
            </a:rPr>
            <a:t>・中野市農業協同組合</a:t>
          </a:r>
          <a:endParaRPr kumimoji="1" lang="en-US" altLang="ja-JP" sz="1400">
            <a:latin typeface="+mn-ea"/>
            <a:ea typeface="+mn-ea"/>
          </a:endParaRPr>
        </a:p>
        <a:p>
          <a:r>
            <a:rPr kumimoji="1" lang="ja-JP" altLang="en-US" sz="1400">
              <a:latin typeface="+mn-ea"/>
              <a:ea typeface="+mn-ea"/>
            </a:rPr>
            <a:t>・長野信用金庫</a:t>
          </a:r>
          <a:endParaRPr kumimoji="1" lang="en-US" altLang="ja-JP" sz="1400">
            <a:latin typeface="+mn-ea"/>
            <a:ea typeface="+mn-ea"/>
          </a:endParaRPr>
        </a:p>
        <a:p>
          <a:r>
            <a:rPr kumimoji="1" lang="ja-JP" altLang="en-US" sz="1400">
              <a:latin typeface="+mn-ea"/>
              <a:ea typeface="+mn-ea"/>
            </a:rPr>
            <a:t>・長野県信用組合</a:t>
          </a:r>
          <a:endParaRPr kumimoji="1" lang="en-US" altLang="ja-JP" sz="1400">
            <a:latin typeface="+mn-ea"/>
            <a:ea typeface="+mn-ea"/>
          </a:endParaRPr>
        </a:p>
        <a:p>
          <a:r>
            <a:rPr kumimoji="1" lang="ja-JP" altLang="en-US" sz="1400">
              <a:latin typeface="+mn-ea"/>
              <a:ea typeface="+mn-ea"/>
            </a:rPr>
            <a:t>・長野県労働金庫</a:t>
          </a:r>
          <a:endParaRPr kumimoji="1" lang="en-US" altLang="ja-JP" sz="1400">
            <a:latin typeface="+mn-ea"/>
            <a:ea typeface="+mn-ea"/>
          </a:endParaRPr>
        </a:p>
        <a:p>
          <a:r>
            <a:rPr kumimoji="1" lang="ja-JP" altLang="en-US" sz="1400">
              <a:latin typeface="+mn-ea"/>
              <a:ea typeface="+mn-ea"/>
            </a:rPr>
            <a:t>・ゆうちょ銀行・郵便局（長野県・新潟県内に限る）</a:t>
          </a:r>
          <a:endParaRPr kumimoji="1" lang="en-US" altLang="ja-JP" sz="1400">
            <a:latin typeface="+mn-ea"/>
            <a:ea typeface="+mn-ea"/>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B16" sqref="B16"/>
    </sheetView>
  </sheetViews>
  <sheetFormatPr defaultRowHeight="18.75" x14ac:dyDescent="0.4"/>
  <cols>
    <col min="1" max="1" width="15.75" customWidth="1"/>
    <col min="2" max="2" width="5.25" customWidth="1"/>
    <col min="3" max="3" width="3.75" customWidth="1"/>
    <col min="4" max="4" width="5.25" customWidth="1"/>
    <col min="5" max="6" width="2.625" customWidth="1"/>
    <col min="7" max="7" width="3.625" customWidth="1"/>
    <col min="8" max="8" width="5.25" customWidth="1"/>
  </cols>
  <sheetData>
    <row r="1" spans="1:17" x14ac:dyDescent="0.4">
      <c r="A1" t="s">
        <v>47</v>
      </c>
    </row>
    <row r="3" spans="1:17" x14ac:dyDescent="0.4">
      <c r="A3" s="94" t="s">
        <v>48</v>
      </c>
      <c r="B3" s="112" t="s">
        <v>56</v>
      </c>
      <c r="C3" s="112"/>
      <c r="D3" s="112"/>
      <c r="E3" s="112"/>
      <c r="F3" s="112"/>
      <c r="G3" s="112"/>
      <c r="H3" s="112"/>
    </row>
    <row r="4" spans="1:17" x14ac:dyDescent="0.4">
      <c r="A4" s="95" t="s">
        <v>49</v>
      </c>
      <c r="B4" s="113">
        <v>8000000</v>
      </c>
      <c r="C4" s="113"/>
      <c r="D4" s="113"/>
      <c r="E4" s="113"/>
      <c r="F4" s="113"/>
      <c r="G4" s="113"/>
      <c r="H4" s="113"/>
      <c r="I4" t="s">
        <v>111</v>
      </c>
    </row>
    <row r="5" spans="1:17" x14ac:dyDescent="0.4">
      <c r="A5" s="95" t="s">
        <v>50</v>
      </c>
      <c r="B5" s="113" t="s">
        <v>104</v>
      </c>
      <c r="C5" s="113"/>
      <c r="D5" s="113"/>
      <c r="E5" s="113"/>
      <c r="F5" s="113"/>
      <c r="G5" s="113"/>
      <c r="H5" s="113"/>
      <c r="I5" t="s">
        <v>105</v>
      </c>
    </row>
    <row r="6" spans="1:17" x14ac:dyDescent="0.4">
      <c r="A6" s="95" t="s">
        <v>51</v>
      </c>
      <c r="B6" s="96" t="s">
        <v>55</v>
      </c>
      <c r="C6" s="100">
        <v>8</v>
      </c>
      <c r="D6" s="98" t="s">
        <v>28</v>
      </c>
      <c r="E6" s="114" t="s">
        <v>55</v>
      </c>
      <c r="F6" s="115"/>
      <c r="G6" s="101">
        <v>7</v>
      </c>
      <c r="H6" s="97" t="s">
        <v>29</v>
      </c>
      <c r="I6" t="s">
        <v>112</v>
      </c>
    </row>
    <row r="7" spans="1:17" x14ac:dyDescent="0.4">
      <c r="A7" s="95" t="s">
        <v>0</v>
      </c>
      <c r="B7" s="113" t="s">
        <v>86</v>
      </c>
      <c r="C7" s="113"/>
      <c r="D7" s="113"/>
      <c r="E7" s="113"/>
      <c r="F7" s="113"/>
      <c r="G7" s="116"/>
      <c r="H7" s="97"/>
      <c r="I7" t="s">
        <v>106</v>
      </c>
    </row>
    <row r="8" spans="1:17" x14ac:dyDescent="0.4">
      <c r="A8" s="95" t="s">
        <v>52</v>
      </c>
      <c r="B8" s="117">
        <v>46143</v>
      </c>
      <c r="C8" s="117"/>
      <c r="D8" s="117"/>
      <c r="E8" s="117"/>
      <c r="F8" s="117"/>
      <c r="G8" s="117"/>
      <c r="H8" s="117"/>
      <c r="I8" t="s">
        <v>107</v>
      </c>
    </row>
    <row r="9" spans="1:17" x14ac:dyDescent="0.4">
      <c r="A9" s="95" t="s">
        <v>53</v>
      </c>
      <c r="B9" s="117">
        <v>46112</v>
      </c>
      <c r="C9" s="117"/>
      <c r="D9" s="117"/>
      <c r="E9" s="117"/>
      <c r="F9" s="117"/>
      <c r="G9" s="117"/>
      <c r="H9" s="117"/>
      <c r="I9" t="s">
        <v>108</v>
      </c>
    </row>
    <row r="10" spans="1:17" x14ac:dyDescent="0.4">
      <c r="A10" s="95" t="s">
        <v>13</v>
      </c>
      <c r="B10" s="117">
        <v>46173</v>
      </c>
      <c r="C10" s="117"/>
      <c r="D10" s="117"/>
      <c r="E10" s="117"/>
      <c r="F10" s="117"/>
      <c r="G10" s="117"/>
      <c r="H10" s="117"/>
      <c r="I10" t="s">
        <v>109</v>
      </c>
    </row>
    <row r="11" spans="1:17" x14ac:dyDescent="0.4">
      <c r="A11" s="95" t="s">
        <v>5</v>
      </c>
      <c r="B11" s="108">
        <v>50000</v>
      </c>
      <c r="C11" s="108"/>
      <c r="D11" s="108"/>
      <c r="E11" s="108"/>
      <c r="F11" s="108"/>
      <c r="G11" s="109"/>
      <c r="H11" s="98" t="s">
        <v>6</v>
      </c>
      <c r="I11" s="105" t="s">
        <v>110</v>
      </c>
      <c r="J11" s="106"/>
      <c r="K11" s="106"/>
      <c r="L11" s="106"/>
      <c r="M11" s="106"/>
      <c r="N11" s="106"/>
      <c r="O11" s="106"/>
      <c r="P11" s="106"/>
      <c r="Q11" s="106"/>
    </row>
    <row r="12" spans="1:17" x14ac:dyDescent="0.4">
      <c r="A12" s="95" t="s">
        <v>7</v>
      </c>
      <c r="B12" s="108">
        <v>50000</v>
      </c>
      <c r="C12" s="108"/>
      <c r="D12" s="108"/>
      <c r="E12" s="108"/>
      <c r="F12" s="108"/>
      <c r="G12" s="109"/>
      <c r="H12" s="98" t="s">
        <v>6</v>
      </c>
      <c r="I12" s="107"/>
      <c r="J12" s="106"/>
      <c r="K12" s="106"/>
      <c r="L12" s="106"/>
      <c r="M12" s="106"/>
      <c r="N12" s="106"/>
      <c r="O12" s="106"/>
      <c r="P12" s="106"/>
      <c r="Q12" s="106"/>
    </row>
    <row r="13" spans="1:17" x14ac:dyDescent="0.4">
      <c r="A13" s="95" t="s">
        <v>8</v>
      </c>
      <c r="B13" s="108">
        <v>100</v>
      </c>
      <c r="C13" s="108"/>
      <c r="D13" s="108"/>
      <c r="E13" s="108"/>
      <c r="F13" s="108"/>
      <c r="G13" s="109"/>
      <c r="H13" s="98" t="s">
        <v>6</v>
      </c>
      <c r="I13" s="107"/>
      <c r="J13" s="106"/>
      <c r="K13" s="106"/>
      <c r="L13" s="106"/>
      <c r="M13" s="106"/>
      <c r="N13" s="106"/>
      <c r="O13" s="106"/>
      <c r="P13" s="106"/>
      <c r="Q13" s="106"/>
    </row>
    <row r="14" spans="1:17" x14ac:dyDescent="0.4">
      <c r="A14" s="95" t="s">
        <v>10</v>
      </c>
      <c r="B14" s="108">
        <v>1000</v>
      </c>
      <c r="C14" s="108"/>
      <c r="D14" s="108"/>
      <c r="E14" s="108"/>
      <c r="F14" s="108"/>
      <c r="G14" s="109"/>
      <c r="H14" s="98" t="s">
        <v>6</v>
      </c>
      <c r="I14" s="107"/>
      <c r="J14" s="106"/>
      <c r="K14" s="106"/>
      <c r="L14" s="106"/>
      <c r="M14" s="106"/>
      <c r="N14" s="106"/>
      <c r="O14" s="106"/>
      <c r="P14" s="106"/>
      <c r="Q14" s="106"/>
    </row>
    <row r="15" spans="1:17" x14ac:dyDescent="0.4">
      <c r="A15" s="95" t="s">
        <v>54</v>
      </c>
      <c r="B15" s="110">
        <f>IF(SUM(B11:G14)&gt;999999999,"",SUM(B11:G14))</f>
        <v>101100</v>
      </c>
      <c r="C15" s="110"/>
      <c r="D15" s="110"/>
      <c r="E15" s="110"/>
      <c r="F15" s="110"/>
      <c r="G15" s="111"/>
      <c r="H15" s="97" t="s">
        <v>6</v>
      </c>
      <c r="I15" s="107"/>
      <c r="J15" s="106"/>
      <c r="K15" s="106"/>
      <c r="L15" s="106"/>
      <c r="M15" s="106"/>
      <c r="N15" s="106"/>
      <c r="O15" s="106"/>
      <c r="P15" s="106"/>
      <c r="Q15" s="106"/>
    </row>
  </sheetData>
  <mergeCells count="14">
    <mergeCell ref="I11:Q15"/>
    <mergeCell ref="B13:G13"/>
    <mergeCell ref="B14:G14"/>
    <mergeCell ref="B15:G15"/>
    <mergeCell ref="B3:H3"/>
    <mergeCell ref="B4:H4"/>
    <mergeCell ref="B5:H5"/>
    <mergeCell ref="E6:F6"/>
    <mergeCell ref="B7:G7"/>
    <mergeCell ref="B8:H8"/>
    <mergeCell ref="B9:H9"/>
    <mergeCell ref="B10:H10"/>
    <mergeCell ref="B11:G11"/>
    <mergeCell ref="B12:G12"/>
  </mergeCells>
  <phoneticPr fontId="1"/>
  <dataValidations count="8">
    <dataValidation type="whole" allowBlank="1" showInputMessage="1" showErrorMessage="1" error="2桁で記入してください" sqref="G6 C6">
      <formula1>1</formula1>
      <formula2>99</formula2>
    </dataValidation>
    <dataValidation type="date" allowBlank="1" showInputMessage="1" showErrorMessage="1" error="日付で入力してください" sqref="B8:H10">
      <formula1>1</formula1>
      <formula2>2958465</formula2>
    </dataValidation>
    <dataValidation type="whole" allowBlank="1" showInputMessage="1" showErrorMessage="1" error="0～999,999,999の間で記入してください" sqref="B11:G11">
      <formula1>0</formula1>
      <formula2>999999999</formula2>
    </dataValidation>
    <dataValidation type="whole" allowBlank="1" showInputMessage="1" showErrorMessage="1" error="1～9,999,999の間で記入してください" sqref="B12:G12">
      <formula1>1</formula1>
      <formula2>9999999</formula2>
    </dataValidation>
    <dataValidation type="whole" allowBlank="1" showInputMessage="1" showErrorMessage="1" error="0～9,999の間で記入してください" sqref="B13:G13">
      <formula1>0</formula1>
      <formula2>9999</formula2>
    </dataValidation>
    <dataValidation type="whole" allowBlank="1" showInputMessage="1" showErrorMessage="1" error="0～99,999,999の間で記入してください" sqref="B14:G14">
      <formula1>0</formula1>
      <formula2>99999999</formula2>
    </dataValidation>
    <dataValidation type="whole" errorStyle="warning" allowBlank="1" showInputMessage="1" showErrorMessage="1" errorTitle="法人番号" error="中野市で付与した7桁の番号です。_x000a_※8で始まるもの" sqref="B4:H4">
      <formula1>8000000</formula1>
      <formula2>8999999</formula2>
    </dataValidation>
    <dataValidation type="whole" allowBlank="1" showInputMessage="1" showErrorMessage="1" sqref="B15:G15">
      <formula1>1</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選択肢!$F$2:$F$4</xm:f>
          </x14:formula1>
          <xm:sqref>B6 E6:F6</xm:sqref>
        </x14:dataValidation>
        <x14:dataValidation type="list" allowBlank="1" showInputMessage="1" showErrorMessage="1">
          <x14:formula1>
            <xm:f>選択肢!$A$2:$A$23</xm:f>
          </x14:formula1>
          <xm:sqref>B7:G7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opLeftCell="A22" workbookViewId="0">
      <selection activeCell="I8" sqref="I8"/>
    </sheetView>
  </sheetViews>
  <sheetFormatPr defaultRowHeight="18.75" x14ac:dyDescent="0.4"/>
  <cols>
    <col min="1" max="1" width="23" customWidth="1"/>
    <col min="6" max="6" width="5.875" customWidth="1"/>
    <col min="7" max="7" width="3.375" customWidth="1"/>
  </cols>
  <sheetData>
    <row r="1" spans="1:7" x14ac:dyDescent="0.4">
      <c r="A1" t="s">
        <v>0</v>
      </c>
      <c r="B1" t="s">
        <v>32</v>
      </c>
      <c r="C1" t="s">
        <v>101</v>
      </c>
      <c r="F1" t="s">
        <v>102</v>
      </c>
    </row>
    <row r="2" spans="1:7" x14ac:dyDescent="0.4">
      <c r="A2" s="93" t="s">
        <v>79</v>
      </c>
      <c r="B2">
        <v>100</v>
      </c>
      <c r="C2">
        <v>10</v>
      </c>
      <c r="F2" s="93" t="s">
        <v>55</v>
      </c>
      <c r="G2">
        <v>5</v>
      </c>
    </row>
    <row r="3" spans="1:7" x14ac:dyDescent="0.4">
      <c r="A3" s="93" t="s">
        <v>80</v>
      </c>
      <c r="B3">
        <v>150</v>
      </c>
      <c r="C3">
        <v>15</v>
      </c>
      <c r="F3" s="93" t="s">
        <v>103</v>
      </c>
      <c r="G3">
        <v>4</v>
      </c>
    </row>
    <row r="4" spans="1:7" x14ac:dyDescent="0.4">
      <c r="A4" s="93" t="s">
        <v>81</v>
      </c>
      <c r="B4">
        <v>200</v>
      </c>
      <c r="C4">
        <v>20</v>
      </c>
    </row>
    <row r="5" spans="1:7" x14ac:dyDescent="0.4">
      <c r="A5" s="93" t="s">
        <v>82</v>
      </c>
      <c r="B5">
        <v>250</v>
      </c>
      <c r="C5">
        <v>25</v>
      </c>
    </row>
    <row r="6" spans="1:7" x14ac:dyDescent="0.4">
      <c r="A6" s="93" t="s">
        <v>83</v>
      </c>
      <c r="B6">
        <v>300</v>
      </c>
      <c r="C6">
        <v>30</v>
      </c>
    </row>
    <row r="7" spans="1:7" x14ac:dyDescent="0.4">
      <c r="A7" s="93" t="s">
        <v>84</v>
      </c>
      <c r="B7">
        <v>350</v>
      </c>
      <c r="C7">
        <v>35</v>
      </c>
    </row>
    <row r="8" spans="1:7" x14ac:dyDescent="0.4">
      <c r="A8" s="93" t="s">
        <v>85</v>
      </c>
      <c r="B8">
        <v>400</v>
      </c>
      <c r="C8">
        <v>40</v>
      </c>
    </row>
    <row r="9" spans="1:7" x14ac:dyDescent="0.4">
      <c r="A9" s="93" t="s">
        <v>86</v>
      </c>
      <c r="B9">
        <v>500</v>
      </c>
      <c r="C9">
        <v>50</v>
      </c>
    </row>
    <row r="10" spans="1:7" x14ac:dyDescent="0.4">
      <c r="A10" s="93" t="s">
        <v>87</v>
      </c>
      <c r="B10">
        <v>510</v>
      </c>
      <c r="C10">
        <v>51</v>
      </c>
    </row>
    <row r="11" spans="1:7" x14ac:dyDescent="0.4">
      <c r="A11" s="93" t="s">
        <v>88</v>
      </c>
      <c r="B11">
        <v>550</v>
      </c>
      <c r="C11">
        <v>55</v>
      </c>
    </row>
    <row r="12" spans="1:7" x14ac:dyDescent="0.4">
      <c r="A12" s="93" t="s">
        <v>89</v>
      </c>
      <c r="B12">
        <v>600</v>
      </c>
      <c r="C12">
        <v>60</v>
      </c>
    </row>
    <row r="13" spans="1:7" x14ac:dyDescent="0.4">
      <c r="A13" s="93" t="s">
        <v>90</v>
      </c>
      <c r="B13">
        <v>610</v>
      </c>
      <c r="C13">
        <v>61</v>
      </c>
    </row>
    <row r="14" spans="1:7" x14ac:dyDescent="0.4">
      <c r="A14" s="93" t="s">
        <v>91</v>
      </c>
      <c r="B14">
        <v>620</v>
      </c>
      <c r="C14">
        <v>62</v>
      </c>
    </row>
    <row r="15" spans="1:7" x14ac:dyDescent="0.4">
      <c r="A15" s="93" t="s">
        <v>92</v>
      </c>
      <c r="B15">
        <v>650</v>
      </c>
      <c r="C15">
        <v>65</v>
      </c>
    </row>
    <row r="16" spans="1:7" x14ac:dyDescent="0.4">
      <c r="A16" s="93" t="s">
        <v>93</v>
      </c>
      <c r="B16">
        <v>700</v>
      </c>
      <c r="C16">
        <v>70</v>
      </c>
    </row>
    <row r="17" spans="1:3" x14ac:dyDescent="0.4">
      <c r="A17" s="93" t="s">
        <v>94</v>
      </c>
      <c r="B17">
        <v>750</v>
      </c>
      <c r="C17">
        <v>75</v>
      </c>
    </row>
    <row r="18" spans="1:3" x14ac:dyDescent="0.4">
      <c r="A18" s="93" t="s">
        <v>95</v>
      </c>
      <c r="B18">
        <v>800</v>
      </c>
      <c r="C18">
        <v>80</v>
      </c>
    </row>
    <row r="19" spans="1:3" x14ac:dyDescent="0.4">
      <c r="A19" s="93" t="s">
        <v>96</v>
      </c>
      <c r="B19">
        <v>900</v>
      </c>
      <c r="C19">
        <v>90</v>
      </c>
    </row>
    <row r="20" spans="1:3" x14ac:dyDescent="0.4">
      <c r="A20" s="93" t="s">
        <v>97</v>
      </c>
      <c r="B20">
        <v>810</v>
      </c>
      <c r="C20">
        <v>81</v>
      </c>
    </row>
    <row r="21" spans="1:3" x14ac:dyDescent="0.4">
      <c r="A21" s="93" t="s">
        <v>98</v>
      </c>
      <c r="B21">
        <v>910</v>
      </c>
      <c r="C21">
        <v>91</v>
      </c>
    </row>
    <row r="22" spans="1:3" x14ac:dyDescent="0.4">
      <c r="A22" s="93" t="s">
        <v>99</v>
      </c>
      <c r="B22">
        <v>820</v>
      </c>
      <c r="C22">
        <v>82</v>
      </c>
    </row>
    <row r="23" spans="1:3" x14ac:dyDescent="0.4">
      <c r="A23" s="93" t="s">
        <v>100</v>
      </c>
      <c r="B23">
        <v>920</v>
      </c>
      <c r="C23">
        <v>92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5"/>
  <sheetViews>
    <sheetView tabSelected="1" view="pageBreakPreview" topLeftCell="A4" zoomScale="85" zoomScaleNormal="80" zoomScaleSheetLayoutView="85" workbookViewId="0">
      <selection activeCell="BD7" sqref="BD7"/>
    </sheetView>
  </sheetViews>
  <sheetFormatPr defaultColWidth="2.875" defaultRowHeight="18.75" x14ac:dyDescent="0.4"/>
  <cols>
    <col min="1" max="3" width="1.5" style="8" customWidth="1"/>
    <col min="4" max="5" width="2.875" style="8"/>
    <col min="6" max="6" width="2.875" style="8" customWidth="1"/>
    <col min="7" max="12" width="2.875" style="8"/>
    <col min="13" max="13" width="2.875" style="8" customWidth="1"/>
    <col min="14" max="16" width="1.5" style="8" customWidth="1"/>
    <col min="17" max="19" width="1.5" style="76" customWidth="1"/>
    <col min="20" max="29" width="2.875" style="76"/>
    <col min="30" max="35" width="1.5" style="76" customWidth="1"/>
    <col min="36" max="45" width="2.875" style="76"/>
    <col min="46" max="47" width="1.5" style="76" customWidth="1"/>
    <col min="48" max="48" width="1.5" style="8" customWidth="1"/>
    <col min="49" max="50" width="2.875" style="8"/>
    <col min="51" max="51" width="2.125" style="8" customWidth="1"/>
    <col min="52" max="16384" width="2.875" style="8"/>
  </cols>
  <sheetData>
    <row r="1" spans="1:52" hidden="1" x14ac:dyDescent="0.4">
      <c r="A1" s="8" t="s">
        <v>57</v>
      </c>
      <c r="B1" s="8" t="s">
        <v>58</v>
      </c>
      <c r="C1" s="8" t="s">
        <v>59</v>
      </c>
      <c r="D1" s="8" t="s">
        <v>60</v>
      </c>
      <c r="E1" s="8" t="s">
        <v>61</v>
      </c>
      <c r="F1" s="8" t="s">
        <v>62</v>
      </c>
      <c r="G1" s="8" t="s">
        <v>65</v>
      </c>
      <c r="H1" s="8" t="s">
        <v>63</v>
      </c>
      <c r="I1" s="8" t="s">
        <v>64</v>
      </c>
      <c r="J1" s="8" t="s">
        <v>66</v>
      </c>
      <c r="K1" s="8" t="s">
        <v>63</v>
      </c>
      <c r="L1" s="8" t="s">
        <v>64</v>
      </c>
      <c r="M1" s="8" t="s">
        <v>67</v>
      </c>
      <c r="N1" s="8" t="s">
        <v>68</v>
      </c>
      <c r="O1" s="8" t="s">
        <v>69</v>
      </c>
      <c r="P1" s="8" t="s">
        <v>70</v>
      </c>
      <c r="Q1" s="76" t="s">
        <v>72</v>
      </c>
      <c r="R1" s="76" t="s">
        <v>68</v>
      </c>
      <c r="S1" s="76" t="s">
        <v>69</v>
      </c>
      <c r="T1" s="76" t="s">
        <v>70</v>
      </c>
      <c r="U1" s="76" t="s">
        <v>71</v>
      </c>
      <c r="V1" s="76" t="s">
        <v>73</v>
      </c>
      <c r="W1" s="76" t="s">
        <v>70</v>
      </c>
      <c r="X1" s="76" t="s">
        <v>72</v>
      </c>
      <c r="Y1" s="76" t="s">
        <v>68</v>
      </c>
      <c r="Z1" s="76" t="s">
        <v>69</v>
      </c>
      <c r="AA1" s="76" t="s">
        <v>70</v>
      </c>
      <c r="AB1" s="76" t="s">
        <v>71</v>
      </c>
      <c r="AC1" s="76" t="s">
        <v>74</v>
      </c>
      <c r="AD1" s="76" t="s">
        <v>69</v>
      </c>
      <c r="AE1" s="76" t="s">
        <v>70</v>
      </c>
      <c r="AF1" s="76" t="s">
        <v>71</v>
      </c>
      <c r="AG1" s="76" t="s">
        <v>75</v>
      </c>
      <c r="AH1" s="76" t="s">
        <v>69</v>
      </c>
      <c r="AI1" s="76" t="s">
        <v>70</v>
      </c>
      <c r="AJ1" s="76" t="s">
        <v>72</v>
      </c>
      <c r="AK1" s="76" t="s">
        <v>68</v>
      </c>
      <c r="AL1" s="76" t="s">
        <v>69</v>
      </c>
      <c r="AM1" s="76" t="s">
        <v>70</v>
      </c>
      <c r="AN1" s="76" t="s">
        <v>71</v>
      </c>
      <c r="AO1" s="76" t="s">
        <v>76</v>
      </c>
      <c r="AP1" s="76" t="s">
        <v>68</v>
      </c>
      <c r="AQ1" s="76" t="s">
        <v>69</v>
      </c>
      <c r="AR1" s="76" t="s">
        <v>70</v>
      </c>
      <c r="AS1" s="76" t="s">
        <v>72</v>
      </c>
      <c r="AT1" s="76" t="s">
        <v>68</v>
      </c>
      <c r="AU1" s="8" t="s">
        <v>69</v>
      </c>
      <c r="AV1" s="8" t="s">
        <v>70</v>
      </c>
      <c r="AW1" s="8" t="s">
        <v>71</v>
      </c>
      <c r="AX1" s="8" t="s">
        <v>77</v>
      </c>
      <c r="AY1" s="8" t="s">
        <v>78</v>
      </c>
    </row>
    <row r="2" spans="1:52" s="84" customFormat="1" hidden="1" x14ac:dyDescent="0.4">
      <c r="A2" s="88">
        <f>入力用シート!C6</f>
        <v>8</v>
      </c>
      <c r="B2" s="88">
        <f>入力用シート!G6</f>
        <v>7</v>
      </c>
      <c r="C2" s="92">
        <f>VLOOKUP(入力用シート!B7,選択肢!A:C,2,0)</f>
        <v>500</v>
      </c>
      <c r="D2" s="85"/>
      <c r="E2" s="84">
        <f>入力用シート!B4</f>
        <v>8000000</v>
      </c>
      <c r="F2" s="92">
        <f>VLOOKUP(入力用シート!B7,選択肢!A:C,3,0)</f>
        <v>50</v>
      </c>
      <c r="G2" s="84">
        <f>YEAR(入力用シート!B8)-2018</f>
        <v>8</v>
      </c>
      <c r="H2" s="84">
        <f>MONTH(入力用シート!B8)</f>
        <v>5</v>
      </c>
      <c r="I2" s="84">
        <f>DAY(入力用シート!B8)</f>
        <v>1</v>
      </c>
      <c r="J2" s="84">
        <f>YEAR(入力用シート!B9)-2018</f>
        <v>8</v>
      </c>
      <c r="K2" s="84">
        <f>MONTH(入力用シート!B9)</f>
        <v>3</v>
      </c>
      <c r="L2" s="84">
        <f>DAY(入力用シート!B9)</f>
        <v>31</v>
      </c>
      <c r="M2" s="84" t="str">
        <f>LEFT(TEXT(入力用シート!B11,"000000000"))</f>
        <v>0</v>
      </c>
      <c r="N2" s="84" t="str">
        <f>LEFT(RIGHT(TEXT(入力用シート!$B$11,"000000000"),8),1)</f>
        <v>0</v>
      </c>
      <c r="O2" s="84" t="str">
        <f>LEFT(RIGHT(TEXT(入力用シート!$B$11,"000000000"),7),1)</f>
        <v>0</v>
      </c>
      <c r="P2" s="84" t="str">
        <f>LEFT(RIGHT(TEXT(入力用シート!$B$11,"000000000"),6),1)</f>
        <v>0</v>
      </c>
      <c r="Q2" s="84" t="str">
        <f>LEFT(RIGHT(TEXT(入力用シート!$B$11,"000000000"),5),1)</f>
        <v>5</v>
      </c>
      <c r="R2" s="84" t="str">
        <f>LEFT(RIGHT(TEXT(入力用シート!$B$11,"000000000"),4),1)</f>
        <v>0</v>
      </c>
      <c r="S2" s="84" t="str">
        <f>LEFT(RIGHT(TEXT(入力用シート!$B$11,"000000000"),3),1)</f>
        <v>0</v>
      </c>
      <c r="T2" s="84" t="str">
        <f>LEFT(RIGHT(TEXT(入力用シート!$B$11,"000000000"),2),1)</f>
        <v>0</v>
      </c>
      <c r="U2" s="84" t="str">
        <f>LEFT(RIGHT(TEXT(入力用シート!$B$11,"000000000"),1),1)</f>
        <v>0</v>
      </c>
      <c r="V2" s="86" t="str">
        <f>LEFT(TEXT(入力用シート!B12,"0000000"))</f>
        <v>0</v>
      </c>
      <c r="W2" s="86" t="str">
        <f>LEFT(RIGHT(TEXT(入力用シート!$B$12,"0000000"),6),1)</f>
        <v>0</v>
      </c>
      <c r="X2" s="86" t="str">
        <f>LEFT(RIGHT(TEXT(入力用シート!$B$12,"0000000"),5),1)</f>
        <v>5</v>
      </c>
      <c r="Y2" s="86" t="str">
        <f>LEFT(RIGHT(TEXT(入力用シート!$B$12,"0000000"),4),1)</f>
        <v>0</v>
      </c>
      <c r="Z2" s="86" t="str">
        <f>LEFT(RIGHT(TEXT(入力用シート!$B$12,"0000000"),3),1)</f>
        <v>0</v>
      </c>
      <c r="AA2" s="86" t="str">
        <f>LEFT(RIGHT(TEXT(入力用シート!$B$12,"0000000"),2),1)</f>
        <v>0</v>
      </c>
      <c r="AB2" s="86" t="str">
        <f>LEFT(RIGHT(TEXT(入力用シート!$B$12,"0000000"),1),1)</f>
        <v>0</v>
      </c>
      <c r="AC2" s="86" t="str">
        <f>LEFT(TEXT(入力用シート!B13,"0000"))</f>
        <v>0</v>
      </c>
      <c r="AD2" s="86" t="str">
        <f>LEFT(RIGHT(TEXT(入力用シート!$B$13,"0000"),3),1)</f>
        <v>1</v>
      </c>
      <c r="AE2" s="86" t="str">
        <f>LEFT(RIGHT(TEXT(入力用シート!$B$13,"0000"),2),1)</f>
        <v>0</v>
      </c>
      <c r="AF2" s="86" t="str">
        <f>LEFT(RIGHT(TEXT(入力用シート!$B$13,"0000"),1),1)</f>
        <v>0</v>
      </c>
      <c r="AG2" s="86" t="str">
        <f>LEFT(TEXT(入力用シート!B14,"00000000"))</f>
        <v>0</v>
      </c>
      <c r="AH2" s="86" t="str">
        <f>LEFT(RIGHT(TEXT(入力用シート!$B$14,"00000000"),7),1)</f>
        <v>0</v>
      </c>
      <c r="AI2" s="86" t="str">
        <f>LEFT(RIGHT(TEXT(入力用シート!$B$14,"00000000"),6),1)</f>
        <v>0</v>
      </c>
      <c r="AJ2" s="86" t="str">
        <f>LEFT(RIGHT(TEXT(入力用シート!$B$14,"00000000"),5),1)</f>
        <v>0</v>
      </c>
      <c r="AK2" s="86" t="str">
        <f>LEFT(RIGHT(TEXT(入力用シート!$B$14,"00000000"),4),1)</f>
        <v>1</v>
      </c>
      <c r="AL2" s="86" t="str">
        <f>LEFT(RIGHT(TEXT(入力用シート!$B$14,"00000000"),3),1)</f>
        <v>0</v>
      </c>
      <c r="AM2" s="86" t="str">
        <f>LEFT(RIGHT(TEXT(入力用シート!$B$14,"00000000"),2),1)</f>
        <v>0</v>
      </c>
      <c r="AN2" s="86" t="str">
        <f>LEFT(RIGHT(TEXT(入力用シート!$B$14,"00000000"),1),1)</f>
        <v>0</v>
      </c>
      <c r="AO2" s="86" t="str">
        <f>LEFT(TEXT(入力用シート!B15,"000000000"))</f>
        <v>0</v>
      </c>
      <c r="AP2" s="86" t="str">
        <f>LEFT(RIGHT(TEXT(入力用シート!$B$15,"000000000"),8),1)</f>
        <v>0</v>
      </c>
      <c r="AQ2" s="86" t="str">
        <f>LEFT(RIGHT(TEXT(入力用シート!$B$15,"000000000"),7),1)</f>
        <v>0</v>
      </c>
      <c r="AR2" s="86" t="str">
        <f>LEFT(RIGHT(TEXT(入力用シート!$B$15,"000000000"),6),1)</f>
        <v>1</v>
      </c>
      <c r="AS2" s="86" t="str">
        <f>LEFT(RIGHT(TEXT(入力用シート!$B$15,"000000000"),5),1)</f>
        <v>0</v>
      </c>
      <c r="AT2" s="86" t="str">
        <f>LEFT(RIGHT(TEXT(入力用シート!$B$15,"000000000"),4),1)</f>
        <v>1</v>
      </c>
      <c r="AU2" s="86" t="str">
        <f>LEFT(RIGHT(TEXT(入力用シート!$B$15,"000000000"),3),1)</f>
        <v>1</v>
      </c>
      <c r="AV2" s="86" t="str">
        <f>LEFT(RIGHT(TEXT(入力用シート!$B$15,"000000000"),2),1)</f>
        <v>0</v>
      </c>
      <c r="AW2" s="86" t="str">
        <f>LEFT(RIGHT(TEXT(入力用シート!$B$15,"000000000"),1),1)</f>
        <v>0</v>
      </c>
      <c r="AX2" s="84" t="str">
        <f>入力用シート!B5</f>
        <v>株式会社 なかのきかく</v>
      </c>
      <c r="AY2" s="89">
        <f>入力用シート!B10</f>
        <v>46173</v>
      </c>
    </row>
    <row r="3" spans="1:52" hidden="1" x14ac:dyDescent="0.4">
      <c r="A3" s="8" t="str">
        <f>IF(A2=0,"",_xlfn.IFNA(VLOOKUP(入力用シート!B6,選択肢!F:G,2,0),0)&amp;TEXT(A2,"00"))</f>
        <v>508</v>
      </c>
      <c r="B3" s="8" t="str">
        <f>IF(B2=0,"",_xlfn.IFNA(VLOOKUP(入力用シート!E6,選択肢!F:G,2,0),0)&amp;TEXT(B2,"00"))</f>
        <v>507</v>
      </c>
      <c r="C3" s="8">
        <f t="shared" ref="C3:AZ3" si="0">IF(C2=0,"",C2)</f>
        <v>500</v>
      </c>
      <c r="D3" s="8" t="str">
        <f t="shared" si="0"/>
        <v/>
      </c>
      <c r="E3" s="8">
        <f t="shared" si="0"/>
        <v>8000000</v>
      </c>
      <c r="F3" s="8">
        <f t="shared" si="0"/>
        <v>50</v>
      </c>
      <c r="G3" s="8" t="str">
        <f>IF(G2=0,"",TEXT(G2,"00"))</f>
        <v>08</v>
      </c>
      <c r="H3" s="8" t="str">
        <f t="shared" ref="H3:I3" si="1">IF(H2=0,"",TEXT(H2,"00"))</f>
        <v>05</v>
      </c>
      <c r="I3" s="8" t="str">
        <f t="shared" si="1"/>
        <v>01</v>
      </c>
      <c r="J3" s="8" t="str">
        <f>IF(J2=0,"",TEXT(J2,"00"))</f>
        <v>08</v>
      </c>
      <c r="K3" s="8" t="str">
        <f t="shared" ref="K3" si="2">IF(K2=0,"",TEXT(K2,"00"))</f>
        <v>03</v>
      </c>
      <c r="L3" s="8" t="str">
        <f t="shared" ref="L3" si="3">IF(L2=0,"",TEXT(L2,"00"))</f>
        <v>31</v>
      </c>
      <c r="M3" s="8" t="str">
        <f>IF(M2="0","",M2)</f>
        <v/>
      </c>
      <c r="N3" s="8" t="str">
        <f>IF(AND(M3="",N2="0"),"",N2)</f>
        <v/>
      </c>
      <c r="O3" s="8" t="str">
        <f t="shared" ref="O3:U3" si="4">IF(AND(N3="",O2="0"),"",O2)</f>
        <v/>
      </c>
      <c r="P3" s="8" t="str">
        <f t="shared" si="4"/>
        <v/>
      </c>
      <c r="Q3" s="8" t="str">
        <f t="shared" si="4"/>
        <v>5</v>
      </c>
      <c r="R3" s="8" t="str">
        <f t="shared" si="4"/>
        <v>0</v>
      </c>
      <c r="S3" s="8" t="str">
        <f t="shared" si="4"/>
        <v>0</v>
      </c>
      <c r="T3" s="8" t="str">
        <f t="shared" si="4"/>
        <v>0</v>
      </c>
      <c r="U3" s="8" t="str">
        <f t="shared" si="4"/>
        <v>0</v>
      </c>
      <c r="V3" s="8" t="str">
        <f t="shared" ref="V3" si="5">IF(V2="0","",V2)</f>
        <v/>
      </c>
      <c r="W3" s="8" t="str">
        <f>IF(AND(V3="",W2="0"),"",W2)</f>
        <v/>
      </c>
      <c r="X3" s="8" t="str">
        <f t="shared" ref="X3:AB3" si="6">IF(AND(W3="",X2="0"),"",X2)</f>
        <v>5</v>
      </c>
      <c r="Y3" s="8" t="str">
        <f t="shared" si="6"/>
        <v>0</v>
      </c>
      <c r="Z3" s="8" t="str">
        <f t="shared" si="6"/>
        <v>0</v>
      </c>
      <c r="AA3" s="8" t="str">
        <f t="shared" si="6"/>
        <v>0</v>
      </c>
      <c r="AB3" s="8" t="str">
        <f t="shared" si="6"/>
        <v>0</v>
      </c>
      <c r="AC3" s="8" t="str">
        <f t="shared" ref="AC3" si="7">IF(AC2="0","",AC2)</f>
        <v/>
      </c>
      <c r="AD3" s="8" t="str">
        <f>IF(AND(AC3="",AD2="0"),"",AD2)</f>
        <v>1</v>
      </c>
      <c r="AE3" s="8" t="str">
        <f t="shared" ref="AE3:AF3" si="8">IF(AND(AD3="",AE2="0"),"",AE2)</f>
        <v>0</v>
      </c>
      <c r="AF3" s="8" t="str">
        <f t="shared" si="8"/>
        <v>0</v>
      </c>
      <c r="AG3" s="8" t="str">
        <f t="shared" ref="AG3" si="9">IF(AG2="0","",AG2)</f>
        <v/>
      </c>
      <c r="AH3" s="8" t="str">
        <f>IF(AND(AG3="",AH2="0"),"",AH2)</f>
        <v/>
      </c>
      <c r="AI3" s="8" t="str">
        <f t="shared" ref="AI3:AN3" si="10">IF(AND(AH3="",AI2="0"),"",AI2)</f>
        <v/>
      </c>
      <c r="AJ3" s="8" t="str">
        <f t="shared" si="10"/>
        <v/>
      </c>
      <c r="AK3" s="8" t="str">
        <f t="shared" si="10"/>
        <v>1</v>
      </c>
      <c r="AL3" s="8" t="str">
        <f t="shared" si="10"/>
        <v>0</v>
      </c>
      <c r="AM3" s="8" t="str">
        <f t="shared" si="10"/>
        <v>0</v>
      </c>
      <c r="AN3" s="8" t="str">
        <f t="shared" si="10"/>
        <v>0</v>
      </c>
      <c r="AO3" s="8" t="str">
        <f t="shared" ref="AO3" si="11">IF(AO2="0","",AO2)</f>
        <v/>
      </c>
      <c r="AP3" s="8" t="str">
        <f>IF(AND(AO3="",AP2="0"),"",AP2)</f>
        <v/>
      </c>
      <c r="AQ3" s="8" t="str">
        <f t="shared" ref="AQ3:AW3" si="12">IF(AND(AP3="",AQ2="0"),"",AQ2)</f>
        <v/>
      </c>
      <c r="AR3" s="8" t="str">
        <f t="shared" si="12"/>
        <v>1</v>
      </c>
      <c r="AS3" s="8" t="str">
        <f t="shared" si="12"/>
        <v>0</v>
      </c>
      <c r="AT3" s="8" t="str">
        <f t="shared" si="12"/>
        <v>1</v>
      </c>
      <c r="AU3" s="8" t="str">
        <f t="shared" si="12"/>
        <v>1</v>
      </c>
      <c r="AV3" s="8" t="str">
        <f t="shared" si="12"/>
        <v>0</v>
      </c>
      <c r="AW3" s="8" t="str">
        <f t="shared" si="12"/>
        <v>0</v>
      </c>
      <c r="AX3" s="8" t="str">
        <f t="shared" si="0"/>
        <v>株式会社 なかのきかく</v>
      </c>
      <c r="AY3" s="8">
        <f t="shared" si="0"/>
        <v>46173</v>
      </c>
      <c r="AZ3" s="8" t="str">
        <f t="shared" si="0"/>
        <v/>
      </c>
    </row>
    <row r="4" spans="1:52" ht="6.75" customHeight="1" x14ac:dyDescent="0.4">
      <c r="A4" s="27"/>
      <c r="B4" s="28"/>
      <c r="C4" s="28"/>
      <c r="D4" s="28"/>
      <c r="E4" s="28"/>
      <c r="F4" s="28"/>
      <c r="G4" s="28"/>
      <c r="H4" s="28"/>
      <c r="I4" s="28"/>
      <c r="J4" s="28"/>
      <c r="K4" s="28"/>
      <c r="L4" s="28"/>
      <c r="M4" s="28"/>
      <c r="N4" s="28"/>
      <c r="O4" s="28"/>
      <c r="P4" s="29"/>
      <c r="Q4" s="40"/>
      <c r="R4" s="41"/>
      <c r="S4" s="41"/>
      <c r="T4" s="41"/>
      <c r="U4" s="41"/>
      <c r="V4" s="41"/>
      <c r="W4" s="41"/>
      <c r="X4" s="41"/>
      <c r="Y4" s="41"/>
      <c r="Z4" s="41"/>
      <c r="AA4" s="41"/>
      <c r="AB4" s="41"/>
      <c r="AC4" s="41"/>
      <c r="AD4" s="41"/>
      <c r="AE4" s="41"/>
      <c r="AF4" s="42"/>
      <c r="AG4" s="40"/>
      <c r="AH4" s="41"/>
      <c r="AI4" s="41"/>
      <c r="AJ4" s="41"/>
      <c r="AK4" s="41"/>
      <c r="AL4" s="41"/>
      <c r="AM4" s="41"/>
      <c r="AN4" s="41"/>
      <c r="AO4" s="41"/>
      <c r="AP4" s="41"/>
      <c r="AQ4" s="41"/>
      <c r="AR4" s="41"/>
      <c r="AS4" s="41"/>
      <c r="AT4" s="41"/>
      <c r="AU4" s="41"/>
      <c r="AV4" s="29"/>
    </row>
    <row r="5" spans="1:52" ht="24" x14ac:dyDescent="0.4">
      <c r="A5" s="30"/>
      <c r="B5" s="181" t="s">
        <v>37</v>
      </c>
      <c r="C5" s="181"/>
      <c r="D5" s="181"/>
      <c r="E5" s="181"/>
      <c r="F5" s="181"/>
      <c r="G5" s="181"/>
      <c r="H5" s="181"/>
      <c r="I5" s="181"/>
      <c r="J5" s="181"/>
      <c r="K5" s="181"/>
      <c r="L5" s="181"/>
      <c r="M5" s="181"/>
      <c r="N5" s="181"/>
      <c r="O5" s="14"/>
      <c r="P5" s="31"/>
      <c r="Q5" s="43"/>
      <c r="R5" s="163" t="s">
        <v>37</v>
      </c>
      <c r="S5" s="163"/>
      <c r="T5" s="163"/>
      <c r="U5" s="163"/>
      <c r="V5" s="163"/>
      <c r="W5" s="163"/>
      <c r="X5" s="163"/>
      <c r="Y5" s="163"/>
      <c r="Z5" s="163"/>
      <c r="AA5" s="163"/>
      <c r="AB5" s="163"/>
      <c r="AC5" s="163"/>
      <c r="AD5" s="163"/>
      <c r="AE5" s="44"/>
      <c r="AF5" s="45"/>
      <c r="AG5" s="43"/>
      <c r="AH5" s="163" t="s">
        <v>37</v>
      </c>
      <c r="AI5" s="163"/>
      <c r="AJ5" s="163"/>
      <c r="AK5" s="163"/>
      <c r="AL5" s="163"/>
      <c r="AM5" s="163"/>
      <c r="AN5" s="163"/>
      <c r="AO5" s="163"/>
      <c r="AP5" s="163"/>
      <c r="AQ5" s="163"/>
      <c r="AR5" s="163"/>
      <c r="AS5" s="163"/>
      <c r="AT5" s="163"/>
      <c r="AU5" s="44"/>
      <c r="AV5" s="31"/>
      <c r="AX5" s="104"/>
    </row>
    <row r="6" spans="1:52" ht="7.5" customHeight="1" x14ac:dyDescent="0.4">
      <c r="A6" s="30"/>
      <c r="B6" s="32"/>
      <c r="C6" s="32"/>
      <c r="D6" s="32"/>
      <c r="E6" s="32"/>
      <c r="F6" s="32"/>
      <c r="G6" s="32"/>
      <c r="H6" s="32"/>
      <c r="I6" s="32"/>
      <c r="J6" s="32"/>
      <c r="K6" s="32"/>
      <c r="L6" s="32"/>
      <c r="M6" s="32"/>
      <c r="N6" s="32"/>
      <c r="O6" s="14"/>
      <c r="P6" s="31"/>
      <c r="Q6" s="43"/>
      <c r="R6" s="46"/>
      <c r="S6" s="46"/>
      <c r="T6" s="46"/>
      <c r="U6" s="46"/>
      <c r="V6" s="46"/>
      <c r="W6" s="46"/>
      <c r="X6" s="46"/>
      <c r="Y6" s="46"/>
      <c r="Z6" s="46"/>
      <c r="AA6" s="46"/>
      <c r="AB6" s="46"/>
      <c r="AC6" s="46"/>
      <c r="AD6" s="46"/>
      <c r="AE6" s="44"/>
      <c r="AF6" s="45"/>
      <c r="AG6" s="43"/>
      <c r="AH6" s="46"/>
      <c r="AI6" s="46"/>
      <c r="AJ6" s="46"/>
      <c r="AK6" s="46"/>
      <c r="AL6" s="46"/>
      <c r="AM6" s="46"/>
      <c r="AN6" s="46"/>
      <c r="AO6" s="46"/>
      <c r="AP6" s="46"/>
      <c r="AQ6" s="46"/>
      <c r="AR6" s="46"/>
      <c r="AS6" s="46"/>
      <c r="AT6" s="46"/>
      <c r="AU6" s="44"/>
      <c r="AV6" s="31"/>
    </row>
    <row r="7" spans="1:52" ht="19.5" x14ac:dyDescent="0.4">
      <c r="A7" s="30"/>
      <c r="B7" s="179" t="s">
        <v>46</v>
      </c>
      <c r="C7" s="180"/>
      <c r="D7" s="180"/>
      <c r="E7" s="180"/>
      <c r="F7" s="180"/>
      <c r="G7" s="180"/>
      <c r="H7" s="180"/>
      <c r="I7" s="180"/>
      <c r="J7" s="180"/>
      <c r="K7" s="180"/>
      <c r="L7" s="180"/>
      <c r="M7" s="180"/>
      <c r="N7" s="180"/>
      <c r="O7" s="180"/>
      <c r="P7" s="31"/>
      <c r="Q7" s="43"/>
      <c r="R7" s="164" t="s">
        <v>44</v>
      </c>
      <c r="S7" s="165"/>
      <c r="T7" s="165"/>
      <c r="U7" s="165"/>
      <c r="V7" s="165"/>
      <c r="W7" s="165"/>
      <c r="X7" s="165"/>
      <c r="Y7" s="165"/>
      <c r="Z7" s="165"/>
      <c r="AA7" s="165"/>
      <c r="AB7" s="165"/>
      <c r="AC7" s="165"/>
      <c r="AD7" s="165"/>
      <c r="AE7" s="165"/>
      <c r="AF7" s="45"/>
      <c r="AG7" s="43"/>
      <c r="AH7" s="164" t="s">
        <v>45</v>
      </c>
      <c r="AI7" s="165"/>
      <c r="AJ7" s="165"/>
      <c r="AK7" s="165"/>
      <c r="AL7" s="165"/>
      <c r="AM7" s="165"/>
      <c r="AN7" s="165"/>
      <c r="AO7" s="165"/>
      <c r="AP7" s="165"/>
      <c r="AQ7" s="165"/>
      <c r="AR7" s="165"/>
      <c r="AS7" s="165"/>
      <c r="AT7" s="165"/>
      <c r="AU7" s="165"/>
      <c r="AV7" s="31"/>
    </row>
    <row r="8" spans="1:52" ht="10.5" customHeight="1" x14ac:dyDescent="0.4">
      <c r="A8" s="30"/>
      <c r="B8" s="10"/>
      <c r="C8" s="11"/>
      <c r="D8" s="11"/>
      <c r="E8" s="11"/>
      <c r="F8" s="11"/>
      <c r="G8" s="11"/>
      <c r="H8" s="11"/>
      <c r="I8" s="11"/>
      <c r="J8" s="11"/>
      <c r="K8" s="11"/>
      <c r="L8" s="11"/>
      <c r="M8" s="11"/>
      <c r="N8" s="11"/>
      <c r="O8" s="12"/>
      <c r="P8" s="31"/>
      <c r="Q8" s="43"/>
      <c r="R8" s="47"/>
      <c r="S8" s="48"/>
      <c r="T8" s="48"/>
      <c r="U8" s="48"/>
      <c r="V8" s="48"/>
      <c r="W8" s="48"/>
      <c r="X8" s="48"/>
      <c r="Y8" s="48"/>
      <c r="Z8" s="48"/>
      <c r="AA8" s="48"/>
      <c r="AB8" s="48"/>
      <c r="AC8" s="48"/>
      <c r="AD8" s="48"/>
      <c r="AE8" s="49"/>
      <c r="AF8" s="45"/>
      <c r="AG8" s="43"/>
      <c r="AH8" s="47"/>
      <c r="AI8" s="48"/>
      <c r="AJ8" s="48"/>
      <c r="AK8" s="48"/>
      <c r="AL8" s="48"/>
      <c r="AM8" s="48"/>
      <c r="AN8" s="48"/>
      <c r="AO8" s="48"/>
      <c r="AP8" s="48"/>
      <c r="AQ8" s="48"/>
      <c r="AR8" s="48"/>
      <c r="AS8" s="48"/>
      <c r="AT8" s="48"/>
      <c r="AU8" s="49"/>
      <c r="AV8" s="31"/>
    </row>
    <row r="9" spans="1:52" ht="12" customHeight="1" x14ac:dyDescent="0.4">
      <c r="A9" s="30"/>
      <c r="B9" s="13"/>
      <c r="C9" s="14"/>
      <c r="D9" s="178" t="s">
        <v>35</v>
      </c>
      <c r="E9" s="178"/>
      <c r="F9" s="3"/>
      <c r="G9" s="3"/>
      <c r="H9" s="3"/>
      <c r="I9" s="3"/>
      <c r="J9" s="178" t="s">
        <v>36</v>
      </c>
      <c r="K9" s="178"/>
      <c r="L9" s="178"/>
      <c r="M9" s="178"/>
      <c r="N9" s="178"/>
      <c r="O9" s="15"/>
      <c r="P9" s="31"/>
      <c r="Q9" s="43"/>
      <c r="R9" s="50"/>
      <c r="S9" s="44"/>
      <c r="T9" s="132" t="s">
        <v>35</v>
      </c>
      <c r="U9" s="132"/>
      <c r="V9" s="51"/>
      <c r="W9" s="51"/>
      <c r="X9" s="51"/>
      <c r="Y9" s="51"/>
      <c r="Z9" s="132" t="s">
        <v>36</v>
      </c>
      <c r="AA9" s="132"/>
      <c r="AB9" s="132"/>
      <c r="AC9" s="132"/>
      <c r="AD9" s="132"/>
      <c r="AE9" s="52"/>
      <c r="AF9" s="45"/>
      <c r="AG9" s="43"/>
      <c r="AH9" s="50"/>
      <c r="AI9" s="44"/>
      <c r="AJ9" s="132" t="s">
        <v>35</v>
      </c>
      <c r="AK9" s="132"/>
      <c r="AL9" s="51"/>
      <c r="AM9" s="51"/>
      <c r="AN9" s="51"/>
      <c r="AO9" s="51"/>
      <c r="AP9" s="132" t="s">
        <v>36</v>
      </c>
      <c r="AQ9" s="132"/>
      <c r="AR9" s="132"/>
      <c r="AS9" s="132"/>
      <c r="AT9" s="132"/>
      <c r="AU9" s="52"/>
      <c r="AV9" s="31"/>
    </row>
    <row r="10" spans="1:52" ht="19.5" x14ac:dyDescent="0.4">
      <c r="A10" s="30"/>
      <c r="B10" s="13"/>
      <c r="C10" s="14"/>
      <c r="D10" s="186">
        <v>324</v>
      </c>
      <c r="E10" s="186"/>
      <c r="F10" s="14"/>
      <c r="G10" s="14"/>
      <c r="H10" s="14"/>
      <c r="I10" s="14"/>
      <c r="J10" s="186">
        <v>202118</v>
      </c>
      <c r="K10" s="186"/>
      <c r="L10" s="186"/>
      <c r="M10" s="186"/>
      <c r="N10" s="186"/>
      <c r="O10" s="15"/>
      <c r="P10" s="31"/>
      <c r="Q10" s="43"/>
      <c r="R10" s="50"/>
      <c r="S10" s="44"/>
      <c r="T10" s="148">
        <v>324</v>
      </c>
      <c r="U10" s="148"/>
      <c r="V10" s="44"/>
      <c r="W10" s="44"/>
      <c r="X10" s="44"/>
      <c r="Y10" s="44"/>
      <c r="Z10" s="148">
        <v>202118</v>
      </c>
      <c r="AA10" s="148"/>
      <c r="AB10" s="148"/>
      <c r="AC10" s="148"/>
      <c r="AD10" s="148"/>
      <c r="AE10" s="52"/>
      <c r="AF10" s="45"/>
      <c r="AG10" s="43"/>
      <c r="AH10" s="50"/>
      <c r="AI10" s="44"/>
      <c r="AJ10" s="148">
        <v>324</v>
      </c>
      <c r="AK10" s="148"/>
      <c r="AL10" s="44"/>
      <c r="AM10" s="44"/>
      <c r="AN10" s="44"/>
      <c r="AO10" s="44"/>
      <c r="AP10" s="148">
        <v>202118</v>
      </c>
      <c r="AQ10" s="148"/>
      <c r="AR10" s="148"/>
      <c r="AS10" s="148"/>
      <c r="AT10" s="148"/>
      <c r="AU10" s="52"/>
      <c r="AV10" s="31"/>
    </row>
    <row r="11" spans="1:52" ht="12" customHeight="1" x14ac:dyDescent="0.4">
      <c r="A11" s="30"/>
      <c r="B11" s="13"/>
      <c r="C11" s="14"/>
      <c r="D11" s="190" t="s">
        <v>27</v>
      </c>
      <c r="E11" s="190"/>
      <c r="F11" s="190"/>
      <c r="G11" s="19" t="s">
        <v>30</v>
      </c>
      <c r="H11" s="190" t="s">
        <v>28</v>
      </c>
      <c r="I11" s="190"/>
      <c r="J11" s="190" t="s">
        <v>29</v>
      </c>
      <c r="K11" s="190"/>
      <c r="L11" s="178" t="s">
        <v>32</v>
      </c>
      <c r="M11" s="178"/>
      <c r="N11" s="182" t="s">
        <v>26</v>
      </c>
      <c r="O11" s="183"/>
      <c r="P11" s="31"/>
      <c r="Q11" s="43"/>
      <c r="R11" s="50"/>
      <c r="S11" s="44"/>
      <c r="T11" s="123" t="s">
        <v>27</v>
      </c>
      <c r="U11" s="123"/>
      <c r="V11" s="123"/>
      <c r="W11" s="53" t="s">
        <v>30</v>
      </c>
      <c r="X11" s="123" t="s">
        <v>28</v>
      </c>
      <c r="Y11" s="123"/>
      <c r="Z11" s="123" t="s">
        <v>29</v>
      </c>
      <c r="AA11" s="123"/>
      <c r="AB11" s="132" t="s">
        <v>32</v>
      </c>
      <c r="AC11" s="132"/>
      <c r="AD11" s="166" t="s">
        <v>26</v>
      </c>
      <c r="AE11" s="167"/>
      <c r="AF11" s="45"/>
      <c r="AG11" s="43"/>
      <c r="AH11" s="50"/>
      <c r="AI11" s="44"/>
      <c r="AJ11" s="123" t="s">
        <v>27</v>
      </c>
      <c r="AK11" s="123"/>
      <c r="AL11" s="123"/>
      <c r="AM11" s="53" t="s">
        <v>30</v>
      </c>
      <c r="AN11" s="123" t="s">
        <v>28</v>
      </c>
      <c r="AO11" s="123"/>
      <c r="AP11" s="123" t="s">
        <v>29</v>
      </c>
      <c r="AQ11" s="123"/>
      <c r="AR11" s="132" t="s">
        <v>32</v>
      </c>
      <c r="AS11" s="132"/>
      <c r="AT11" s="166" t="s">
        <v>26</v>
      </c>
      <c r="AU11" s="167"/>
      <c r="AV11" s="31"/>
    </row>
    <row r="12" spans="1:52" ht="19.5" x14ac:dyDescent="0.4">
      <c r="A12" s="30"/>
      <c r="B12" s="13"/>
      <c r="C12" s="14"/>
      <c r="D12" s="188" t="s">
        <v>33</v>
      </c>
      <c r="E12" s="189"/>
      <c r="F12" s="189"/>
      <c r="G12" s="26" t="s">
        <v>34</v>
      </c>
      <c r="H12" s="187" t="str">
        <f>A3</f>
        <v>508</v>
      </c>
      <c r="I12" s="187"/>
      <c r="J12" s="187" t="str">
        <f>B3</f>
        <v>507</v>
      </c>
      <c r="K12" s="187"/>
      <c r="L12" s="187">
        <f>C3</f>
        <v>500</v>
      </c>
      <c r="M12" s="187"/>
      <c r="N12" s="25"/>
      <c r="O12" s="15"/>
      <c r="P12" s="31"/>
      <c r="Q12" s="43"/>
      <c r="R12" s="50"/>
      <c r="S12" s="44"/>
      <c r="T12" s="168" t="s">
        <v>33</v>
      </c>
      <c r="U12" s="149"/>
      <c r="V12" s="149"/>
      <c r="W12" s="54" t="s">
        <v>34</v>
      </c>
      <c r="X12" s="151" t="str">
        <f>H12&amp;""</f>
        <v>508</v>
      </c>
      <c r="Y12" s="151"/>
      <c r="Z12" s="151" t="str">
        <f>J12&amp;""</f>
        <v>507</v>
      </c>
      <c r="AA12" s="151"/>
      <c r="AB12" s="151" t="str">
        <f>L12&amp;""</f>
        <v>500</v>
      </c>
      <c r="AC12" s="151"/>
      <c r="AD12" s="55"/>
      <c r="AE12" s="52"/>
      <c r="AF12" s="45"/>
      <c r="AG12" s="43"/>
      <c r="AH12" s="50"/>
      <c r="AI12" s="44"/>
      <c r="AJ12" s="168" t="s">
        <v>33</v>
      </c>
      <c r="AK12" s="149"/>
      <c r="AL12" s="149"/>
      <c r="AM12" s="54" t="s">
        <v>34</v>
      </c>
      <c r="AN12" s="151" t="str">
        <f t="shared" ref="AN12:AS12" si="13">X12&amp;""</f>
        <v>508</v>
      </c>
      <c r="AO12" s="151" t="str">
        <f t="shared" si="13"/>
        <v/>
      </c>
      <c r="AP12" s="151" t="str">
        <f t="shared" si="13"/>
        <v>507</v>
      </c>
      <c r="AQ12" s="151" t="str">
        <f t="shared" si="13"/>
        <v/>
      </c>
      <c r="AR12" s="151" t="str">
        <f>AB12&amp;""</f>
        <v>500</v>
      </c>
      <c r="AS12" s="151" t="str">
        <f t="shared" si="13"/>
        <v/>
      </c>
      <c r="AT12" s="55"/>
      <c r="AU12" s="52"/>
      <c r="AV12" s="31"/>
    </row>
    <row r="13" spans="1:52" ht="12" customHeight="1" x14ac:dyDescent="0.4">
      <c r="A13" s="30"/>
      <c r="B13" s="13"/>
      <c r="C13" s="190" t="s">
        <v>42</v>
      </c>
      <c r="D13" s="190"/>
      <c r="E13" s="190"/>
      <c r="F13" s="190"/>
      <c r="G13" s="190"/>
      <c r="H13" s="190"/>
      <c r="I13" s="190"/>
      <c r="J13" s="190"/>
      <c r="K13" s="190"/>
      <c r="L13" s="190"/>
      <c r="M13" s="190"/>
      <c r="N13" s="184" t="s">
        <v>26</v>
      </c>
      <c r="O13" s="185"/>
      <c r="P13" s="31"/>
      <c r="Q13" s="43"/>
      <c r="R13" s="50"/>
      <c r="S13" s="123" t="s">
        <v>42</v>
      </c>
      <c r="T13" s="123"/>
      <c r="U13" s="123"/>
      <c r="V13" s="123"/>
      <c r="W13" s="123"/>
      <c r="X13" s="123"/>
      <c r="Y13" s="123"/>
      <c r="Z13" s="123"/>
      <c r="AA13" s="123"/>
      <c r="AB13" s="123"/>
      <c r="AC13" s="123"/>
      <c r="AD13" s="171" t="s">
        <v>26</v>
      </c>
      <c r="AE13" s="172"/>
      <c r="AF13" s="45"/>
      <c r="AG13" s="43"/>
      <c r="AH13" s="50"/>
      <c r="AI13" s="123" t="s">
        <v>42</v>
      </c>
      <c r="AJ13" s="123"/>
      <c r="AK13" s="123"/>
      <c r="AL13" s="123"/>
      <c r="AM13" s="123"/>
      <c r="AN13" s="123"/>
      <c r="AO13" s="123"/>
      <c r="AP13" s="123"/>
      <c r="AQ13" s="123"/>
      <c r="AR13" s="123"/>
      <c r="AS13" s="123"/>
      <c r="AT13" s="171" t="s">
        <v>26</v>
      </c>
      <c r="AU13" s="172"/>
      <c r="AV13" s="31"/>
    </row>
    <row r="14" spans="1:52" x14ac:dyDescent="0.4">
      <c r="A14" s="30"/>
      <c r="B14" s="13"/>
      <c r="C14" s="197" t="str">
        <f>D3</f>
        <v/>
      </c>
      <c r="D14" s="198"/>
      <c r="E14" s="198"/>
      <c r="F14" s="198"/>
      <c r="G14" s="198"/>
      <c r="H14" s="198"/>
      <c r="I14" s="198"/>
      <c r="J14" s="198"/>
      <c r="K14" s="198"/>
      <c r="L14" s="198"/>
      <c r="M14" s="199"/>
      <c r="N14" s="25"/>
      <c r="O14" s="15"/>
      <c r="P14" s="31"/>
      <c r="Q14" s="43"/>
      <c r="R14" s="50"/>
      <c r="S14" s="173" t="str">
        <f>C14&amp;""</f>
        <v/>
      </c>
      <c r="T14" s="174"/>
      <c r="U14" s="174"/>
      <c r="V14" s="174"/>
      <c r="W14" s="174"/>
      <c r="X14" s="174"/>
      <c r="Y14" s="174"/>
      <c r="Z14" s="174"/>
      <c r="AA14" s="174"/>
      <c r="AB14" s="174"/>
      <c r="AC14" s="175"/>
      <c r="AD14" s="55"/>
      <c r="AE14" s="52"/>
      <c r="AF14" s="45"/>
      <c r="AG14" s="43"/>
      <c r="AH14" s="50"/>
      <c r="AI14" s="173" t="str">
        <f t="shared" ref="AI14:AS14" si="14">S14&amp;""</f>
        <v/>
      </c>
      <c r="AJ14" s="174" t="str">
        <f t="shared" si="14"/>
        <v/>
      </c>
      <c r="AK14" s="174" t="str">
        <f t="shared" si="14"/>
        <v/>
      </c>
      <c r="AL14" s="174" t="str">
        <f t="shared" si="14"/>
        <v/>
      </c>
      <c r="AM14" s="174" t="str">
        <f t="shared" si="14"/>
        <v/>
      </c>
      <c r="AN14" s="174" t="str">
        <f t="shared" si="14"/>
        <v/>
      </c>
      <c r="AO14" s="174" t="str">
        <f t="shared" si="14"/>
        <v/>
      </c>
      <c r="AP14" s="174" t="str">
        <f t="shared" si="14"/>
        <v/>
      </c>
      <c r="AQ14" s="174" t="str">
        <f t="shared" si="14"/>
        <v/>
      </c>
      <c r="AR14" s="174" t="str">
        <f t="shared" si="14"/>
        <v/>
      </c>
      <c r="AS14" s="175" t="str">
        <f t="shared" si="14"/>
        <v/>
      </c>
      <c r="AT14" s="55"/>
      <c r="AU14" s="52"/>
      <c r="AV14" s="31"/>
    </row>
    <row r="15" spans="1:52" ht="12" customHeight="1" x14ac:dyDescent="0.4">
      <c r="A15" s="30"/>
      <c r="B15" s="13"/>
      <c r="C15" s="14"/>
      <c r="D15" s="14"/>
      <c r="E15" s="14"/>
      <c r="F15" s="178" t="s">
        <v>41</v>
      </c>
      <c r="G15" s="200"/>
      <c r="H15" s="200"/>
      <c r="I15" s="200"/>
      <c r="J15" s="200"/>
      <c r="K15" s="200"/>
      <c r="L15" s="200"/>
      <c r="M15" s="200"/>
      <c r="N15" s="184" t="s">
        <v>26</v>
      </c>
      <c r="O15" s="185"/>
      <c r="P15" s="31"/>
      <c r="Q15" s="43"/>
      <c r="R15" s="50"/>
      <c r="S15" s="44"/>
      <c r="T15" s="44"/>
      <c r="U15" s="44"/>
      <c r="V15" s="132" t="s">
        <v>41</v>
      </c>
      <c r="W15" s="176"/>
      <c r="X15" s="176"/>
      <c r="Y15" s="176"/>
      <c r="Z15" s="176"/>
      <c r="AA15" s="176"/>
      <c r="AB15" s="176"/>
      <c r="AC15" s="176"/>
      <c r="AD15" s="171" t="s">
        <v>26</v>
      </c>
      <c r="AE15" s="172"/>
      <c r="AF15" s="45"/>
      <c r="AG15" s="43"/>
      <c r="AH15" s="50"/>
      <c r="AI15" s="44"/>
      <c r="AJ15" s="44"/>
      <c r="AK15" s="44"/>
      <c r="AL15" s="132" t="s">
        <v>41</v>
      </c>
      <c r="AM15" s="176"/>
      <c r="AN15" s="176"/>
      <c r="AO15" s="176"/>
      <c r="AP15" s="176"/>
      <c r="AQ15" s="176"/>
      <c r="AR15" s="176"/>
      <c r="AS15" s="176"/>
      <c r="AT15" s="171" t="s">
        <v>26</v>
      </c>
      <c r="AU15" s="172"/>
      <c r="AV15" s="31"/>
    </row>
    <row r="16" spans="1:52" x14ac:dyDescent="0.4">
      <c r="A16" s="30"/>
      <c r="B16" s="13"/>
      <c r="C16" s="14"/>
      <c r="D16" s="14"/>
      <c r="E16" s="14"/>
      <c r="F16" s="197">
        <f>E3</f>
        <v>8000000</v>
      </c>
      <c r="G16" s="198"/>
      <c r="H16" s="198"/>
      <c r="I16" s="198"/>
      <c r="J16" s="198"/>
      <c r="K16" s="198"/>
      <c r="L16" s="198"/>
      <c r="M16" s="199"/>
      <c r="N16" s="9"/>
      <c r="O16" s="15"/>
      <c r="P16" s="31"/>
      <c r="Q16" s="43"/>
      <c r="R16" s="50"/>
      <c r="S16" s="44"/>
      <c r="T16" s="44"/>
      <c r="U16" s="44"/>
      <c r="V16" s="173" t="str">
        <f>F16&amp;""</f>
        <v>8000000</v>
      </c>
      <c r="W16" s="174"/>
      <c r="X16" s="174"/>
      <c r="Y16" s="174"/>
      <c r="Z16" s="174"/>
      <c r="AA16" s="174"/>
      <c r="AB16" s="174"/>
      <c r="AC16" s="175"/>
      <c r="AD16" s="56"/>
      <c r="AE16" s="52"/>
      <c r="AF16" s="45"/>
      <c r="AG16" s="43"/>
      <c r="AH16" s="50"/>
      <c r="AI16" s="44"/>
      <c r="AJ16" s="44"/>
      <c r="AK16" s="44"/>
      <c r="AL16" s="173" t="str">
        <f t="shared" ref="AL16:AS16" si="15">V16&amp;""</f>
        <v>8000000</v>
      </c>
      <c r="AM16" s="174" t="str">
        <f t="shared" si="15"/>
        <v/>
      </c>
      <c r="AN16" s="174" t="str">
        <f t="shared" si="15"/>
        <v/>
      </c>
      <c r="AO16" s="174" t="str">
        <f t="shared" si="15"/>
        <v/>
      </c>
      <c r="AP16" s="174" t="str">
        <f t="shared" si="15"/>
        <v/>
      </c>
      <c r="AQ16" s="174" t="str">
        <f t="shared" si="15"/>
        <v/>
      </c>
      <c r="AR16" s="174" t="str">
        <f t="shared" si="15"/>
        <v/>
      </c>
      <c r="AS16" s="175" t="str">
        <f t="shared" si="15"/>
        <v/>
      </c>
      <c r="AT16" s="56"/>
      <c r="AU16" s="52"/>
      <c r="AV16" s="31"/>
    </row>
    <row r="17" spans="1:64" ht="10.5" customHeight="1" x14ac:dyDescent="0.4">
      <c r="A17" s="30"/>
      <c r="B17" s="16"/>
      <c r="C17" s="17"/>
      <c r="D17" s="17"/>
      <c r="E17" s="17"/>
      <c r="F17" s="17"/>
      <c r="G17" s="17"/>
      <c r="H17" s="17"/>
      <c r="I17" s="17"/>
      <c r="J17" s="17"/>
      <c r="K17" s="17"/>
      <c r="L17" s="17"/>
      <c r="M17" s="17"/>
      <c r="N17" s="17"/>
      <c r="O17" s="18"/>
      <c r="P17" s="31"/>
      <c r="Q17" s="43"/>
      <c r="R17" s="57"/>
      <c r="S17" s="58"/>
      <c r="T17" s="58"/>
      <c r="U17" s="58"/>
      <c r="V17" s="58"/>
      <c r="W17" s="58"/>
      <c r="X17" s="58"/>
      <c r="Y17" s="58"/>
      <c r="Z17" s="58"/>
      <c r="AA17" s="58"/>
      <c r="AB17" s="58"/>
      <c r="AC17" s="58"/>
      <c r="AD17" s="58"/>
      <c r="AE17" s="59"/>
      <c r="AF17" s="45"/>
      <c r="AG17" s="43"/>
      <c r="AH17" s="57"/>
      <c r="AI17" s="58"/>
      <c r="AJ17" s="58"/>
      <c r="AK17" s="58"/>
      <c r="AL17" s="58"/>
      <c r="AM17" s="58"/>
      <c r="AN17" s="58"/>
      <c r="AO17" s="58"/>
      <c r="AP17" s="58"/>
      <c r="AQ17" s="58"/>
      <c r="AR17" s="58"/>
      <c r="AS17" s="58"/>
      <c r="AT17" s="58"/>
      <c r="AU17" s="59"/>
      <c r="AV17" s="31"/>
    </row>
    <row r="18" spans="1:64" ht="14.25" customHeight="1" x14ac:dyDescent="0.4">
      <c r="A18" s="30"/>
      <c r="B18" s="14"/>
      <c r="C18" s="14"/>
      <c r="D18" s="14"/>
      <c r="E18" s="14"/>
      <c r="F18" s="14"/>
      <c r="G18" s="14"/>
      <c r="H18" s="14"/>
      <c r="I18" s="14"/>
      <c r="J18" s="14"/>
      <c r="K18" s="14"/>
      <c r="L18" s="14"/>
      <c r="M18" s="14"/>
      <c r="N18" s="14"/>
      <c r="O18" s="14"/>
      <c r="P18" s="31"/>
      <c r="Q18" s="43"/>
      <c r="R18" s="44"/>
      <c r="S18" s="44"/>
      <c r="T18" s="44"/>
      <c r="U18" s="44"/>
      <c r="V18" s="44"/>
      <c r="W18" s="44"/>
      <c r="X18" s="44"/>
      <c r="Y18" s="44"/>
      <c r="Z18" s="44"/>
      <c r="AA18" s="44"/>
      <c r="AB18" s="44"/>
      <c r="AC18" s="44"/>
      <c r="AD18" s="44"/>
      <c r="AE18" s="44"/>
      <c r="AF18" s="45"/>
      <c r="AG18" s="43"/>
      <c r="AH18" s="44"/>
      <c r="AI18" s="44"/>
      <c r="AJ18" s="44"/>
      <c r="AK18" s="44"/>
      <c r="AL18" s="44"/>
      <c r="AM18" s="44"/>
      <c r="AN18" s="44"/>
      <c r="AO18" s="44"/>
      <c r="AP18" s="44"/>
      <c r="AQ18" s="44"/>
      <c r="AR18" s="44"/>
      <c r="AS18" s="44"/>
      <c r="AT18" s="44"/>
      <c r="AU18" s="44"/>
      <c r="AV18" s="31"/>
    </row>
    <row r="19" spans="1:64" ht="8.25" customHeight="1" x14ac:dyDescent="0.4">
      <c r="A19" s="30"/>
      <c r="B19" s="10"/>
      <c r="C19" s="11"/>
      <c r="D19" s="11"/>
      <c r="E19" s="11"/>
      <c r="F19" s="11"/>
      <c r="G19" s="11"/>
      <c r="H19" s="11"/>
      <c r="I19" s="11"/>
      <c r="J19" s="11"/>
      <c r="K19" s="11"/>
      <c r="L19" s="11"/>
      <c r="M19" s="11"/>
      <c r="N19" s="11"/>
      <c r="O19" s="12"/>
      <c r="P19" s="31"/>
      <c r="Q19" s="43"/>
      <c r="R19" s="47"/>
      <c r="S19" s="48"/>
      <c r="T19" s="48"/>
      <c r="U19" s="48"/>
      <c r="V19" s="48"/>
      <c r="W19" s="48"/>
      <c r="X19" s="48"/>
      <c r="Y19" s="48"/>
      <c r="Z19" s="48"/>
      <c r="AA19" s="48"/>
      <c r="AB19" s="48"/>
      <c r="AC19" s="48"/>
      <c r="AD19" s="48"/>
      <c r="AE19" s="49"/>
      <c r="AF19" s="45"/>
      <c r="AG19" s="43"/>
      <c r="AH19" s="47"/>
      <c r="AI19" s="48"/>
      <c r="AJ19" s="48"/>
      <c r="AK19" s="48"/>
      <c r="AL19" s="48"/>
      <c r="AM19" s="48"/>
      <c r="AN19" s="48"/>
      <c r="AO19" s="48"/>
      <c r="AP19" s="48"/>
      <c r="AQ19" s="48"/>
      <c r="AR19" s="48"/>
      <c r="AS19" s="48"/>
      <c r="AT19" s="48"/>
      <c r="AU19" s="49"/>
      <c r="AV19" s="31"/>
    </row>
    <row r="20" spans="1:64" s="1" customFormat="1" ht="12.75" customHeight="1" x14ac:dyDescent="0.4">
      <c r="A20" s="33"/>
      <c r="B20" s="2"/>
      <c r="C20" s="3" t="s">
        <v>0</v>
      </c>
      <c r="D20" s="3"/>
      <c r="E20" s="3"/>
      <c r="F20" s="190" t="s">
        <v>31</v>
      </c>
      <c r="G20" s="190"/>
      <c r="H20" s="234" t="s">
        <v>4</v>
      </c>
      <c r="I20" s="234"/>
      <c r="J20" s="200" t="s">
        <v>2</v>
      </c>
      <c r="K20" s="200"/>
      <c r="L20" s="200" t="s">
        <v>3</v>
      </c>
      <c r="M20" s="200"/>
      <c r="N20" s="3"/>
      <c r="O20" s="4"/>
      <c r="P20" s="34"/>
      <c r="Q20" s="60"/>
      <c r="R20" s="61"/>
      <c r="S20" s="51" t="s">
        <v>0</v>
      </c>
      <c r="T20" s="51"/>
      <c r="U20" s="51"/>
      <c r="V20" s="123" t="s">
        <v>31</v>
      </c>
      <c r="W20" s="123"/>
      <c r="X20" s="169" t="s">
        <v>4</v>
      </c>
      <c r="Y20" s="169"/>
      <c r="Z20" s="176" t="s">
        <v>2</v>
      </c>
      <c r="AA20" s="176"/>
      <c r="AB20" s="176" t="s">
        <v>3</v>
      </c>
      <c r="AC20" s="176"/>
      <c r="AD20" s="51"/>
      <c r="AE20" s="62"/>
      <c r="AF20" s="63"/>
      <c r="AG20" s="60"/>
      <c r="AH20" s="61"/>
      <c r="AI20" s="51" t="s">
        <v>0</v>
      </c>
      <c r="AJ20" s="51"/>
      <c r="AK20" s="51"/>
      <c r="AL20" s="123" t="s">
        <v>31</v>
      </c>
      <c r="AM20" s="123"/>
      <c r="AN20" s="169" t="s">
        <v>4</v>
      </c>
      <c r="AO20" s="169"/>
      <c r="AP20" s="176" t="s">
        <v>2</v>
      </c>
      <c r="AQ20" s="176"/>
      <c r="AR20" s="176" t="s">
        <v>3</v>
      </c>
      <c r="AS20" s="176"/>
      <c r="AT20" s="51"/>
      <c r="AU20" s="62"/>
      <c r="AV20" s="34"/>
    </row>
    <row r="21" spans="1:64" x14ac:dyDescent="0.4">
      <c r="A21" s="30"/>
      <c r="B21" s="13"/>
      <c r="C21" s="14"/>
      <c r="D21" s="14"/>
      <c r="E21" s="90" t="str">
        <f>LEFT(F3,1)</f>
        <v>5</v>
      </c>
      <c r="F21" s="90" t="str">
        <f>RIGHT(F3,1)</f>
        <v>0</v>
      </c>
      <c r="G21" s="14"/>
      <c r="H21" s="90" t="str">
        <f>LEFT(G3,1)</f>
        <v>0</v>
      </c>
      <c r="I21" s="90" t="str">
        <f>RIGHT(G3)</f>
        <v>8</v>
      </c>
      <c r="J21" s="90" t="str">
        <f>LEFT(H3,1)</f>
        <v>0</v>
      </c>
      <c r="K21" s="90" t="str">
        <f>RIGHT(H3)</f>
        <v>5</v>
      </c>
      <c r="L21" s="90" t="str">
        <f>LEFT(I3,1)</f>
        <v>0</v>
      </c>
      <c r="M21" s="90" t="str">
        <f>RIGHT(I3,1)</f>
        <v>1</v>
      </c>
      <c r="N21" s="14"/>
      <c r="O21" s="15"/>
      <c r="P21" s="31"/>
      <c r="Q21" s="43"/>
      <c r="R21" s="50"/>
      <c r="S21" s="44"/>
      <c r="T21" s="44"/>
      <c r="U21" s="82" t="str">
        <f>E21&amp;""</f>
        <v>5</v>
      </c>
      <c r="V21" s="82" t="str">
        <f>F21&amp;""</f>
        <v>0</v>
      </c>
      <c r="W21" s="99"/>
      <c r="X21" s="82" t="str">
        <f t="shared" ref="X21:AC21" si="16">H21&amp;""</f>
        <v>0</v>
      </c>
      <c r="Y21" s="82" t="str">
        <f t="shared" si="16"/>
        <v>8</v>
      </c>
      <c r="Z21" s="82" t="str">
        <f t="shared" si="16"/>
        <v>0</v>
      </c>
      <c r="AA21" s="82" t="str">
        <f t="shared" si="16"/>
        <v>5</v>
      </c>
      <c r="AB21" s="82" t="str">
        <f t="shared" si="16"/>
        <v>0</v>
      </c>
      <c r="AC21" s="82" t="str">
        <f t="shared" si="16"/>
        <v>1</v>
      </c>
      <c r="AD21" s="44"/>
      <c r="AE21" s="52"/>
      <c r="AF21" s="45"/>
      <c r="AG21" s="43"/>
      <c r="AH21" s="50"/>
      <c r="AI21" s="44"/>
      <c r="AJ21" s="44"/>
      <c r="AK21" s="82" t="str">
        <f t="shared" ref="AK21:AL21" si="17">U21&amp;""</f>
        <v>5</v>
      </c>
      <c r="AL21" s="82" t="str">
        <f t="shared" si="17"/>
        <v>0</v>
      </c>
      <c r="AM21" s="99"/>
      <c r="AN21" s="82" t="str">
        <f t="shared" ref="AN21:AS21" si="18">X21&amp;""</f>
        <v>0</v>
      </c>
      <c r="AO21" s="82" t="str">
        <f t="shared" si="18"/>
        <v>8</v>
      </c>
      <c r="AP21" s="82" t="str">
        <f t="shared" si="18"/>
        <v>0</v>
      </c>
      <c r="AQ21" s="82" t="str">
        <f t="shared" si="18"/>
        <v>5</v>
      </c>
      <c r="AR21" s="82" t="str">
        <f t="shared" si="18"/>
        <v>0</v>
      </c>
      <c r="AS21" s="82" t="str">
        <f t="shared" si="18"/>
        <v>1</v>
      </c>
      <c r="AT21" s="44"/>
      <c r="AU21" s="52"/>
      <c r="AV21" s="31"/>
    </row>
    <row r="22" spans="1:64" s="1" customFormat="1" ht="12.75" customHeight="1" x14ac:dyDescent="0.4">
      <c r="A22" s="33"/>
      <c r="B22" s="2"/>
      <c r="C22" s="3" t="s">
        <v>1</v>
      </c>
      <c r="D22" s="3"/>
      <c r="E22" s="3"/>
      <c r="F22" s="3"/>
      <c r="G22" s="3"/>
      <c r="H22" s="220" t="s">
        <v>4</v>
      </c>
      <c r="I22" s="220"/>
      <c r="J22" s="234" t="s">
        <v>2</v>
      </c>
      <c r="K22" s="234"/>
      <c r="L22" s="234" t="s">
        <v>3</v>
      </c>
      <c r="M22" s="234"/>
      <c r="N22" s="3"/>
      <c r="O22" s="4"/>
      <c r="P22" s="34"/>
      <c r="Q22" s="60"/>
      <c r="R22" s="61"/>
      <c r="S22" s="51" t="s">
        <v>1</v>
      </c>
      <c r="T22" s="51"/>
      <c r="U22" s="77"/>
      <c r="V22" s="77"/>
      <c r="W22" s="77"/>
      <c r="X22" s="161" t="s">
        <v>4</v>
      </c>
      <c r="Y22" s="161"/>
      <c r="Z22" s="169" t="s">
        <v>2</v>
      </c>
      <c r="AA22" s="169"/>
      <c r="AB22" s="169" t="s">
        <v>3</v>
      </c>
      <c r="AC22" s="169"/>
      <c r="AD22" s="51"/>
      <c r="AE22" s="62"/>
      <c r="AF22" s="63"/>
      <c r="AG22" s="60"/>
      <c r="AH22" s="61"/>
      <c r="AI22" s="51" t="s">
        <v>1</v>
      </c>
      <c r="AJ22" s="51"/>
      <c r="AK22" s="77"/>
      <c r="AL22" s="77"/>
      <c r="AM22" s="77"/>
      <c r="AN22" s="161" t="s">
        <v>4</v>
      </c>
      <c r="AO22" s="161"/>
      <c r="AP22" s="169" t="s">
        <v>2</v>
      </c>
      <c r="AQ22" s="169"/>
      <c r="AR22" s="169" t="s">
        <v>3</v>
      </c>
      <c r="AS22" s="169"/>
      <c r="AT22" s="51"/>
      <c r="AU22" s="62"/>
      <c r="AV22" s="34"/>
    </row>
    <row r="23" spans="1:64" x14ac:dyDescent="0.4">
      <c r="A23" s="30"/>
      <c r="B23" s="13"/>
      <c r="C23" s="14"/>
      <c r="D23" s="14"/>
      <c r="E23" s="14"/>
      <c r="F23" s="14"/>
      <c r="G23" s="14"/>
      <c r="H23" s="90" t="str">
        <f>LEFT(J3,1)</f>
        <v>0</v>
      </c>
      <c r="I23" s="90" t="str">
        <f>RIGHT(J3)</f>
        <v>8</v>
      </c>
      <c r="J23" s="90" t="str">
        <f>LEFT(K3,1)</f>
        <v>0</v>
      </c>
      <c r="K23" s="90" t="str">
        <f>RIGHT(K3)</f>
        <v>3</v>
      </c>
      <c r="L23" s="90" t="str">
        <f>LEFT(L3,1)</f>
        <v>3</v>
      </c>
      <c r="M23" s="90" t="str">
        <f>RIGHT(L3,1)</f>
        <v>1</v>
      </c>
      <c r="N23" s="14"/>
      <c r="O23" s="15"/>
      <c r="P23" s="31"/>
      <c r="Q23" s="43"/>
      <c r="R23" s="50"/>
      <c r="S23" s="44"/>
      <c r="T23" s="44"/>
      <c r="U23" s="99"/>
      <c r="V23" s="99"/>
      <c r="W23" s="99"/>
      <c r="X23" s="82" t="str">
        <f t="shared" ref="X23:AC23" si="19">H23&amp;""</f>
        <v>0</v>
      </c>
      <c r="Y23" s="82" t="str">
        <f t="shared" si="19"/>
        <v>8</v>
      </c>
      <c r="Z23" s="82" t="str">
        <f t="shared" si="19"/>
        <v>0</v>
      </c>
      <c r="AA23" s="82" t="str">
        <f t="shared" si="19"/>
        <v>3</v>
      </c>
      <c r="AB23" s="82" t="str">
        <f t="shared" si="19"/>
        <v>3</v>
      </c>
      <c r="AC23" s="82" t="str">
        <f t="shared" si="19"/>
        <v>1</v>
      </c>
      <c r="AD23" s="44"/>
      <c r="AE23" s="52"/>
      <c r="AF23" s="45"/>
      <c r="AG23" s="43"/>
      <c r="AH23" s="50"/>
      <c r="AI23" s="44"/>
      <c r="AJ23" s="44"/>
      <c r="AK23" s="99"/>
      <c r="AL23" s="99"/>
      <c r="AM23" s="99"/>
      <c r="AN23" s="82" t="str">
        <f t="shared" ref="AN23:AS23" si="20">X23&amp;""</f>
        <v>0</v>
      </c>
      <c r="AO23" s="82" t="str">
        <f t="shared" si="20"/>
        <v>8</v>
      </c>
      <c r="AP23" s="82" t="str">
        <f t="shared" si="20"/>
        <v>0</v>
      </c>
      <c r="AQ23" s="82" t="str">
        <f t="shared" si="20"/>
        <v>3</v>
      </c>
      <c r="AR23" s="82" t="str">
        <f t="shared" si="20"/>
        <v>3</v>
      </c>
      <c r="AS23" s="82" t="str">
        <f t="shared" si="20"/>
        <v>1</v>
      </c>
      <c r="AT23" s="44"/>
      <c r="AU23" s="52"/>
      <c r="AV23" s="31"/>
      <c r="BL23" s="87"/>
    </row>
    <row r="24" spans="1:64" s="1" customFormat="1" ht="12.75" customHeight="1" x14ac:dyDescent="0.4">
      <c r="A24" s="33"/>
      <c r="B24" s="2"/>
      <c r="C24" s="3" t="s">
        <v>5</v>
      </c>
      <c r="D24" s="3"/>
      <c r="E24" s="3"/>
      <c r="F24" s="3"/>
      <c r="G24" s="3"/>
      <c r="H24" s="3"/>
      <c r="I24" s="3"/>
      <c r="J24" s="3"/>
      <c r="K24" s="3"/>
      <c r="L24" s="3"/>
      <c r="M24" s="3"/>
      <c r="N24" s="3"/>
      <c r="O24" s="4"/>
      <c r="P24" s="34"/>
      <c r="Q24" s="60"/>
      <c r="R24" s="61"/>
      <c r="S24" s="51" t="s">
        <v>5</v>
      </c>
      <c r="T24" s="51"/>
      <c r="U24" s="77"/>
      <c r="V24" s="77"/>
      <c r="W24" s="77"/>
      <c r="X24" s="77"/>
      <c r="Y24" s="77"/>
      <c r="Z24" s="77"/>
      <c r="AA24" s="77"/>
      <c r="AB24" s="77"/>
      <c r="AC24" s="77"/>
      <c r="AD24" s="51"/>
      <c r="AE24" s="62"/>
      <c r="AF24" s="63"/>
      <c r="AG24" s="60"/>
      <c r="AH24" s="61"/>
      <c r="AI24" s="51" t="s">
        <v>5</v>
      </c>
      <c r="AJ24" s="51"/>
      <c r="AK24" s="77"/>
      <c r="AL24" s="77"/>
      <c r="AM24" s="77"/>
      <c r="AN24" s="77"/>
      <c r="AO24" s="77"/>
      <c r="AP24" s="77"/>
      <c r="AQ24" s="77"/>
      <c r="AR24" s="77"/>
      <c r="AS24" s="77"/>
      <c r="AT24" s="51"/>
      <c r="AU24" s="62"/>
      <c r="AV24" s="34"/>
    </row>
    <row r="25" spans="1:64" x14ac:dyDescent="0.4">
      <c r="A25" s="30"/>
      <c r="B25" s="13"/>
      <c r="C25" s="14"/>
      <c r="D25" s="14"/>
      <c r="E25" s="90" t="str">
        <f>M3</f>
        <v/>
      </c>
      <c r="F25" s="90" t="str">
        <f t="shared" ref="F25:M25" si="21">N3</f>
        <v/>
      </c>
      <c r="G25" s="90" t="str">
        <f t="shared" si="21"/>
        <v/>
      </c>
      <c r="H25" s="90" t="str">
        <f t="shared" si="21"/>
        <v/>
      </c>
      <c r="I25" s="90" t="str">
        <f t="shared" si="21"/>
        <v>5</v>
      </c>
      <c r="J25" s="90" t="str">
        <f t="shared" si="21"/>
        <v>0</v>
      </c>
      <c r="K25" s="90" t="str">
        <f t="shared" si="21"/>
        <v>0</v>
      </c>
      <c r="L25" s="90" t="str">
        <f t="shared" si="21"/>
        <v>0</v>
      </c>
      <c r="M25" s="90" t="str">
        <f t="shared" si="21"/>
        <v>0</v>
      </c>
      <c r="N25" s="230" t="s">
        <v>6</v>
      </c>
      <c r="O25" s="231"/>
      <c r="P25" s="31"/>
      <c r="Q25" s="43"/>
      <c r="R25" s="50"/>
      <c r="S25" s="44"/>
      <c r="T25" s="44"/>
      <c r="U25" s="82" t="str">
        <f t="shared" ref="U25:AC25" si="22">E25&amp;""</f>
        <v/>
      </c>
      <c r="V25" s="82" t="str">
        <f t="shared" si="22"/>
        <v/>
      </c>
      <c r="W25" s="82" t="str">
        <f t="shared" si="22"/>
        <v/>
      </c>
      <c r="X25" s="82" t="str">
        <f t="shared" si="22"/>
        <v/>
      </c>
      <c r="Y25" s="82" t="str">
        <f t="shared" si="22"/>
        <v>5</v>
      </c>
      <c r="Z25" s="82" t="str">
        <f t="shared" si="22"/>
        <v>0</v>
      </c>
      <c r="AA25" s="82" t="str">
        <f t="shared" si="22"/>
        <v>0</v>
      </c>
      <c r="AB25" s="82" t="str">
        <f t="shared" si="22"/>
        <v>0</v>
      </c>
      <c r="AC25" s="82" t="str">
        <f t="shared" si="22"/>
        <v>0</v>
      </c>
      <c r="AD25" s="122" t="s">
        <v>6</v>
      </c>
      <c r="AE25" s="144"/>
      <c r="AF25" s="45"/>
      <c r="AG25" s="43"/>
      <c r="AH25" s="50"/>
      <c r="AI25" s="44"/>
      <c r="AJ25" s="44"/>
      <c r="AK25" s="82" t="str">
        <f t="shared" ref="AK25:AS25" si="23">U25&amp;""</f>
        <v/>
      </c>
      <c r="AL25" s="82" t="str">
        <f t="shared" si="23"/>
        <v/>
      </c>
      <c r="AM25" s="82" t="str">
        <f t="shared" si="23"/>
        <v/>
      </c>
      <c r="AN25" s="82" t="str">
        <f t="shared" si="23"/>
        <v/>
      </c>
      <c r="AO25" s="82" t="str">
        <f t="shared" si="23"/>
        <v>5</v>
      </c>
      <c r="AP25" s="82" t="str">
        <f t="shared" si="23"/>
        <v>0</v>
      </c>
      <c r="AQ25" s="82" t="str">
        <f t="shared" si="23"/>
        <v>0</v>
      </c>
      <c r="AR25" s="82" t="str">
        <f t="shared" si="23"/>
        <v>0</v>
      </c>
      <c r="AS25" s="82" t="str">
        <f t="shared" si="23"/>
        <v>0</v>
      </c>
      <c r="AT25" s="122" t="s">
        <v>6</v>
      </c>
      <c r="AU25" s="144"/>
      <c r="AV25" s="31"/>
    </row>
    <row r="26" spans="1:64" s="7" customFormat="1" ht="8.25" customHeight="1" x14ac:dyDescent="0.4">
      <c r="A26" s="35"/>
      <c r="B26" s="20"/>
      <c r="C26" s="21"/>
      <c r="D26" s="21"/>
      <c r="E26" s="21"/>
      <c r="F26" s="21"/>
      <c r="G26" s="233" t="s">
        <v>9</v>
      </c>
      <c r="H26" s="233"/>
      <c r="I26" s="21"/>
      <c r="J26" s="233" t="s">
        <v>9</v>
      </c>
      <c r="K26" s="233"/>
      <c r="L26" s="21"/>
      <c r="M26" s="21"/>
      <c r="N26" s="22"/>
      <c r="O26" s="23"/>
      <c r="P26" s="36"/>
      <c r="Q26" s="64"/>
      <c r="R26" s="65"/>
      <c r="S26" s="66"/>
      <c r="T26" s="66"/>
      <c r="U26" s="78"/>
      <c r="V26" s="78"/>
      <c r="W26" s="145" t="s">
        <v>9</v>
      </c>
      <c r="X26" s="145"/>
      <c r="Y26" s="78"/>
      <c r="Z26" s="145" t="s">
        <v>9</v>
      </c>
      <c r="AA26" s="145"/>
      <c r="AB26" s="78"/>
      <c r="AC26" s="78"/>
      <c r="AD26" s="67"/>
      <c r="AE26" s="68"/>
      <c r="AF26" s="69"/>
      <c r="AG26" s="64"/>
      <c r="AH26" s="65"/>
      <c r="AI26" s="66"/>
      <c r="AJ26" s="66"/>
      <c r="AK26" s="78"/>
      <c r="AL26" s="78"/>
      <c r="AM26" s="145" t="s">
        <v>9</v>
      </c>
      <c r="AN26" s="145"/>
      <c r="AO26" s="78"/>
      <c r="AP26" s="145" t="s">
        <v>9</v>
      </c>
      <c r="AQ26" s="145"/>
      <c r="AR26" s="78"/>
      <c r="AS26" s="78"/>
      <c r="AT26" s="67"/>
      <c r="AU26" s="68"/>
      <c r="AV26" s="36"/>
    </row>
    <row r="27" spans="1:64" s="1" customFormat="1" ht="12.75" customHeight="1" x14ac:dyDescent="0.4">
      <c r="A27" s="33"/>
      <c r="B27" s="2"/>
      <c r="C27" s="3" t="s">
        <v>7</v>
      </c>
      <c r="D27" s="3"/>
      <c r="E27" s="3"/>
      <c r="F27" s="3"/>
      <c r="G27" s="3"/>
      <c r="H27" s="3"/>
      <c r="I27" s="3"/>
      <c r="J27" s="3"/>
      <c r="K27" s="3"/>
      <c r="L27" s="3"/>
      <c r="M27" s="3"/>
      <c r="N27" s="5"/>
      <c r="O27" s="6"/>
      <c r="P27" s="34"/>
      <c r="Q27" s="60"/>
      <c r="R27" s="61"/>
      <c r="S27" s="51" t="s">
        <v>7</v>
      </c>
      <c r="T27" s="51"/>
      <c r="U27" s="77"/>
      <c r="V27" s="77"/>
      <c r="W27" s="77"/>
      <c r="X27" s="77"/>
      <c r="Y27" s="77"/>
      <c r="Z27" s="77"/>
      <c r="AA27" s="77"/>
      <c r="AB27" s="77"/>
      <c r="AC27" s="77"/>
      <c r="AD27" s="70"/>
      <c r="AE27" s="71"/>
      <c r="AF27" s="63"/>
      <c r="AG27" s="60"/>
      <c r="AH27" s="61"/>
      <c r="AI27" s="51" t="s">
        <v>7</v>
      </c>
      <c r="AJ27" s="51"/>
      <c r="AK27" s="77"/>
      <c r="AL27" s="77"/>
      <c r="AM27" s="77"/>
      <c r="AN27" s="77"/>
      <c r="AO27" s="77"/>
      <c r="AP27" s="77"/>
      <c r="AQ27" s="77"/>
      <c r="AR27" s="77"/>
      <c r="AS27" s="77"/>
      <c r="AT27" s="70"/>
      <c r="AU27" s="71"/>
      <c r="AV27" s="34"/>
    </row>
    <row r="28" spans="1:64" x14ac:dyDescent="0.4">
      <c r="A28" s="30"/>
      <c r="B28" s="13"/>
      <c r="C28" s="14"/>
      <c r="D28" s="14"/>
      <c r="E28" s="14"/>
      <c r="F28" s="14"/>
      <c r="G28" s="90" t="str">
        <f>V3</f>
        <v/>
      </c>
      <c r="H28" s="90" t="str">
        <f t="shared" ref="H28:M28" si="24">W3</f>
        <v/>
      </c>
      <c r="I28" s="90" t="str">
        <f t="shared" si="24"/>
        <v>5</v>
      </c>
      <c r="J28" s="90" t="str">
        <f t="shared" si="24"/>
        <v>0</v>
      </c>
      <c r="K28" s="90" t="str">
        <f t="shared" si="24"/>
        <v>0</v>
      </c>
      <c r="L28" s="90" t="str">
        <f t="shared" si="24"/>
        <v>0</v>
      </c>
      <c r="M28" s="90" t="str">
        <f t="shared" si="24"/>
        <v>0</v>
      </c>
      <c r="N28" s="230" t="s">
        <v>6</v>
      </c>
      <c r="O28" s="231"/>
      <c r="P28" s="31"/>
      <c r="Q28" s="43"/>
      <c r="R28" s="50"/>
      <c r="S28" s="44"/>
      <c r="T28" s="44"/>
      <c r="U28" s="99"/>
      <c r="V28" s="99"/>
      <c r="W28" s="82" t="str">
        <f t="shared" ref="W28:AC28" si="25">G28&amp;""</f>
        <v/>
      </c>
      <c r="X28" s="83" t="str">
        <f t="shared" si="25"/>
        <v/>
      </c>
      <c r="Y28" s="82" t="str">
        <f t="shared" si="25"/>
        <v>5</v>
      </c>
      <c r="Z28" s="82" t="str">
        <f t="shared" si="25"/>
        <v>0</v>
      </c>
      <c r="AA28" s="82" t="str">
        <f t="shared" si="25"/>
        <v>0</v>
      </c>
      <c r="AB28" s="82" t="str">
        <f t="shared" si="25"/>
        <v>0</v>
      </c>
      <c r="AC28" s="82" t="str">
        <f t="shared" si="25"/>
        <v>0</v>
      </c>
      <c r="AD28" s="122" t="s">
        <v>6</v>
      </c>
      <c r="AE28" s="144"/>
      <c r="AF28" s="45"/>
      <c r="AG28" s="43"/>
      <c r="AH28" s="50"/>
      <c r="AI28" s="44"/>
      <c r="AJ28" s="44"/>
      <c r="AK28" s="99"/>
      <c r="AL28" s="99"/>
      <c r="AM28" s="82" t="str">
        <f t="shared" ref="AM28:AS28" si="26">W28&amp;""</f>
        <v/>
      </c>
      <c r="AN28" s="83" t="str">
        <f t="shared" si="26"/>
        <v/>
      </c>
      <c r="AO28" s="82" t="str">
        <f t="shared" si="26"/>
        <v>5</v>
      </c>
      <c r="AP28" s="82" t="str">
        <f t="shared" si="26"/>
        <v>0</v>
      </c>
      <c r="AQ28" s="82" t="str">
        <f t="shared" si="26"/>
        <v>0</v>
      </c>
      <c r="AR28" s="82" t="str">
        <f t="shared" si="26"/>
        <v>0</v>
      </c>
      <c r="AS28" s="82" t="str">
        <f t="shared" si="26"/>
        <v>0</v>
      </c>
      <c r="AT28" s="122" t="s">
        <v>6</v>
      </c>
      <c r="AU28" s="144"/>
      <c r="AV28" s="31"/>
    </row>
    <row r="29" spans="1:64" s="7" customFormat="1" ht="8.25" customHeight="1" x14ac:dyDescent="0.4">
      <c r="A29" s="35"/>
      <c r="B29" s="20"/>
      <c r="C29" s="21"/>
      <c r="D29" s="21"/>
      <c r="E29" s="21"/>
      <c r="F29" s="21"/>
      <c r="G29" s="232" t="s">
        <v>9</v>
      </c>
      <c r="H29" s="233"/>
      <c r="I29" s="21"/>
      <c r="J29" s="233" t="s">
        <v>9</v>
      </c>
      <c r="K29" s="233"/>
      <c r="L29" s="21"/>
      <c r="M29" s="21"/>
      <c r="N29" s="22"/>
      <c r="O29" s="23"/>
      <c r="P29" s="36"/>
      <c r="Q29" s="64"/>
      <c r="R29" s="65"/>
      <c r="S29" s="66"/>
      <c r="T29" s="66"/>
      <c r="U29" s="78"/>
      <c r="V29" s="78"/>
      <c r="W29" s="146" t="s">
        <v>9</v>
      </c>
      <c r="X29" s="145"/>
      <c r="Y29" s="78"/>
      <c r="Z29" s="145" t="s">
        <v>9</v>
      </c>
      <c r="AA29" s="145"/>
      <c r="AB29" s="78"/>
      <c r="AC29" s="78"/>
      <c r="AD29" s="67"/>
      <c r="AE29" s="68"/>
      <c r="AF29" s="69"/>
      <c r="AG29" s="64"/>
      <c r="AH29" s="65"/>
      <c r="AI29" s="66"/>
      <c r="AJ29" s="66"/>
      <c r="AK29" s="78"/>
      <c r="AL29" s="78"/>
      <c r="AM29" s="146" t="s">
        <v>9</v>
      </c>
      <c r="AN29" s="145"/>
      <c r="AO29" s="78"/>
      <c r="AP29" s="145" t="s">
        <v>9</v>
      </c>
      <c r="AQ29" s="145"/>
      <c r="AR29" s="78"/>
      <c r="AS29" s="78"/>
      <c r="AT29" s="67"/>
      <c r="AU29" s="68"/>
      <c r="AV29" s="36"/>
    </row>
    <row r="30" spans="1:64" s="1" customFormat="1" ht="12.75" customHeight="1" x14ac:dyDescent="0.4">
      <c r="A30" s="33"/>
      <c r="B30" s="2"/>
      <c r="C30" s="3" t="s">
        <v>8</v>
      </c>
      <c r="D30" s="3"/>
      <c r="E30" s="3"/>
      <c r="F30" s="3"/>
      <c r="G30" s="3"/>
      <c r="H30" s="3"/>
      <c r="I30" s="3"/>
      <c r="J30" s="3"/>
      <c r="K30" s="3"/>
      <c r="L30" s="3"/>
      <c r="M30" s="3"/>
      <c r="N30" s="5"/>
      <c r="O30" s="6"/>
      <c r="P30" s="143" t="s">
        <v>38</v>
      </c>
      <c r="Q30" s="60"/>
      <c r="R30" s="61"/>
      <c r="S30" s="51" t="s">
        <v>8</v>
      </c>
      <c r="T30" s="51"/>
      <c r="U30" s="77"/>
      <c r="V30" s="77"/>
      <c r="W30" s="77"/>
      <c r="X30" s="77"/>
      <c r="Y30" s="77"/>
      <c r="Z30" s="77"/>
      <c r="AA30" s="77"/>
      <c r="AB30" s="77"/>
      <c r="AC30" s="77"/>
      <c r="AD30" s="70"/>
      <c r="AE30" s="71"/>
      <c r="AF30" s="170"/>
      <c r="AG30" s="60"/>
      <c r="AH30" s="61"/>
      <c r="AI30" s="51" t="s">
        <v>8</v>
      </c>
      <c r="AJ30" s="51"/>
      <c r="AK30" s="77"/>
      <c r="AL30" s="77"/>
      <c r="AM30" s="77"/>
      <c r="AN30" s="77"/>
      <c r="AO30" s="77"/>
      <c r="AP30" s="77"/>
      <c r="AQ30" s="77"/>
      <c r="AR30" s="77"/>
      <c r="AS30" s="77"/>
      <c r="AT30" s="70"/>
      <c r="AU30" s="71"/>
      <c r="AV30" s="143"/>
    </row>
    <row r="31" spans="1:64" x14ac:dyDescent="0.4">
      <c r="A31" s="30"/>
      <c r="B31" s="13"/>
      <c r="C31" s="14"/>
      <c r="D31" s="14"/>
      <c r="E31" s="14"/>
      <c r="F31" s="14"/>
      <c r="G31" s="14"/>
      <c r="H31" s="14"/>
      <c r="I31" s="14"/>
      <c r="J31" s="90" t="str">
        <f>AC3</f>
        <v/>
      </c>
      <c r="K31" s="90" t="str">
        <f t="shared" ref="K31:M31" si="27">AD3</f>
        <v>1</v>
      </c>
      <c r="L31" s="90" t="str">
        <f t="shared" si="27"/>
        <v>0</v>
      </c>
      <c r="M31" s="90" t="str">
        <f t="shared" si="27"/>
        <v>0</v>
      </c>
      <c r="N31" s="230" t="s">
        <v>6</v>
      </c>
      <c r="O31" s="231"/>
      <c r="P31" s="143"/>
      <c r="Q31" s="43"/>
      <c r="R31" s="50"/>
      <c r="S31" s="44"/>
      <c r="T31" s="44"/>
      <c r="U31" s="99"/>
      <c r="V31" s="99"/>
      <c r="W31" s="99"/>
      <c r="X31" s="99"/>
      <c r="Y31" s="99"/>
      <c r="Z31" s="82" t="str">
        <f t="shared" ref="Z31:AC31" si="28">J31&amp;""</f>
        <v/>
      </c>
      <c r="AA31" s="82" t="str">
        <f t="shared" si="28"/>
        <v>1</v>
      </c>
      <c r="AB31" s="82" t="str">
        <f t="shared" si="28"/>
        <v>0</v>
      </c>
      <c r="AC31" s="82" t="str">
        <f t="shared" si="28"/>
        <v>0</v>
      </c>
      <c r="AD31" s="122" t="s">
        <v>6</v>
      </c>
      <c r="AE31" s="144"/>
      <c r="AF31" s="170"/>
      <c r="AG31" s="43"/>
      <c r="AH31" s="50"/>
      <c r="AI31" s="44"/>
      <c r="AJ31" s="44"/>
      <c r="AK31" s="99"/>
      <c r="AL31" s="99"/>
      <c r="AM31" s="99"/>
      <c r="AN31" s="99"/>
      <c r="AO31" s="99"/>
      <c r="AP31" s="82" t="str">
        <f t="shared" ref="AP31:AS31" si="29">Z31&amp;""</f>
        <v/>
      </c>
      <c r="AQ31" s="82" t="str">
        <f t="shared" si="29"/>
        <v>1</v>
      </c>
      <c r="AR31" s="82" t="str">
        <f t="shared" si="29"/>
        <v>0</v>
      </c>
      <c r="AS31" s="82" t="str">
        <f t="shared" si="29"/>
        <v>0</v>
      </c>
      <c r="AT31" s="122" t="s">
        <v>6</v>
      </c>
      <c r="AU31" s="144"/>
      <c r="AV31" s="143"/>
    </row>
    <row r="32" spans="1:64" s="7" customFormat="1" ht="8.25" customHeight="1" x14ac:dyDescent="0.4">
      <c r="A32" s="35"/>
      <c r="B32" s="20"/>
      <c r="C32" s="21"/>
      <c r="D32" s="21"/>
      <c r="E32" s="21"/>
      <c r="F32" s="21"/>
      <c r="G32" s="21"/>
      <c r="H32" s="21"/>
      <c r="I32" s="21"/>
      <c r="J32" s="233" t="s">
        <v>9</v>
      </c>
      <c r="K32" s="233"/>
      <c r="L32" s="21"/>
      <c r="M32" s="21"/>
      <c r="N32" s="22"/>
      <c r="O32" s="23"/>
      <c r="P32" s="143"/>
      <c r="Q32" s="64"/>
      <c r="R32" s="65"/>
      <c r="S32" s="66"/>
      <c r="T32" s="66"/>
      <c r="U32" s="78"/>
      <c r="V32" s="78"/>
      <c r="W32" s="78"/>
      <c r="X32" s="78"/>
      <c r="Y32" s="78"/>
      <c r="Z32" s="145" t="s">
        <v>9</v>
      </c>
      <c r="AA32" s="145"/>
      <c r="AB32" s="78"/>
      <c r="AC32" s="78"/>
      <c r="AD32" s="67"/>
      <c r="AE32" s="68"/>
      <c r="AF32" s="170"/>
      <c r="AG32" s="64"/>
      <c r="AH32" s="65"/>
      <c r="AI32" s="66"/>
      <c r="AJ32" s="66"/>
      <c r="AK32" s="78"/>
      <c r="AL32" s="78"/>
      <c r="AM32" s="78"/>
      <c r="AN32" s="78"/>
      <c r="AO32" s="78"/>
      <c r="AP32" s="145" t="s">
        <v>9</v>
      </c>
      <c r="AQ32" s="145"/>
      <c r="AR32" s="78"/>
      <c r="AS32" s="78"/>
      <c r="AT32" s="67"/>
      <c r="AU32" s="68"/>
      <c r="AV32" s="143"/>
    </row>
    <row r="33" spans="1:48" s="1" customFormat="1" ht="12.75" customHeight="1" x14ac:dyDescent="0.4">
      <c r="A33" s="33"/>
      <c r="B33" s="2"/>
      <c r="C33" s="3" t="s">
        <v>10</v>
      </c>
      <c r="D33" s="3"/>
      <c r="E33" s="3"/>
      <c r="F33" s="3"/>
      <c r="G33" s="3"/>
      <c r="H33" s="3"/>
      <c r="I33" s="3"/>
      <c r="J33" s="3"/>
      <c r="K33" s="3"/>
      <c r="L33" s="3"/>
      <c r="M33" s="3"/>
      <c r="N33" s="5"/>
      <c r="O33" s="6"/>
      <c r="P33" s="143"/>
      <c r="Q33" s="60"/>
      <c r="R33" s="61"/>
      <c r="S33" s="51" t="s">
        <v>10</v>
      </c>
      <c r="T33" s="51"/>
      <c r="U33" s="77"/>
      <c r="V33" s="77"/>
      <c r="W33" s="77"/>
      <c r="X33" s="77"/>
      <c r="Y33" s="77"/>
      <c r="Z33" s="77"/>
      <c r="AA33" s="77"/>
      <c r="AB33" s="77"/>
      <c r="AC33" s="77"/>
      <c r="AD33" s="70"/>
      <c r="AE33" s="71"/>
      <c r="AF33" s="170"/>
      <c r="AG33" s="60"/>
      <c r="AH33" s="61"/>
      <c r="AI33" s="51" t="s">
        <v>10</v>
      </c>
      <c r="AJ33" s="51"/>
      <c r="AK33" s="77"/>
      <c r="AL33" s="77"/>
      <c r="AM33" s="77"/>
      <c r="AN33" s="77"/>
      <c r="AO33" s="77"/>
      <c r="AP33" s="77"/>
      <c r="AQ33" s="77"/>
      <c r="AR33" s="77"/>
      <c r="AS33" s="77"/>
      <c r="AT33" s="70"/>
      <c r="AU33" s="71"/>
      <c r="AV33" s="143"/>
    </row>
    <row r="34" spans="1:48" x14ac:dyDescent="0.4">
      <c r="A34" s="30"/>
      <c r="B34" s="13"/>
      <c r="C34" s="14"/>
      <c r="D34" s="14"/>
      <c r="E34" s="14"/>
      <c r="F34" s="90" t="str">
        <f>AG3</f>
        <v/>
      </c>
      <c r="G34" s="90" t="str">
        <f t="shared" ref="G34:M34" si="30">AH3</f>
        <v/>
      </c>
      <c r="H34" s="90" t="str">
        <f t="shared" si="30"/>
        <v/>
      </c>
      <c r="I34" s="90" t="str">
        <f t="shared" si="30"/>
        <v/>
      </c>
      <c r="J34" s="90" t="str">
        <f t="shared" si="30"/>
        <v>1</v>
      </c>
      <c r="K34" s="90" t="str">
        <f t="shared" si="30"/>
        <v>0</v>
      </c>
      <c r="L34" s="90" t="str">
        <f t="shared" si="30"/>
        <v>0</v>
      </c>
      <c r="M34" s="90" t="str">
        <f t="shared" si="30"/>
        <v>0</v>
      </c>
      <c r="N34" s="230" t="s">
        <v>6</v>
      </c>
      <c r="O34" s="231"/>
      <c r="P34" s="143"/>
      <c r="Q34" s="43"/>
      <c r="R34" s="50"/>
      <c r="S34" s="44"/>
      <c r="T34" s="44"/>
      <c r="U34" s="99"/>
      <c r="V34" s="82" t="str">
        <f t="shared" ref="V34:AC34" si="31">F34&amp;""</f>
        <v/>
      </c>
      <c r="W34" s="82" t="str">
        <f t="shared" si="31"/>
        <v/>
      </c>
      <c r="X34" s="83" t="str">
        <f t="shared" si="31"/>
        <v/>
      </c>
      <c r="Y34" s="82" t="str">
        <f t="shared" si="31"/>
        <v/>
      </c>
      <c r="Z34" s="82" t="str">
        <f t="shared" si="31"/>
        <v>1</v>
      </c>
      <c r="AA34" s="82" t="str">
        <f t="shared" si="31"/>
        <v>0</v>
      </c>
      <c r="AB34" s="82" t="str">
        <f t="shared" si="31"/>
        <v>0</v>
      </c>
      <c r="AC34" s="82" t="str">
        <f t="shared" si="31"/>
        <v>0</v>
      </c>
      <c r="AD34" s="122" t="s">
        <v>6</v>
      </c>
      <c r="AE34" s="144"/>
      <c r="AF34" s="170"/>
      <c r="AG34" s="43"/>
      <c r="AH34" s="50"/>
      <c r="AI34" s="44"/>
      <c r="AJ34" s="44"/>
      <c r="AK34" s="99"/>
      <c r="AL34" s="82" t="str">
        <f t="shared" ref="AL34:AS34" si="32">V34&amp;""</f>
        <v/>
      </c>
      <c r="AM34" s="82" t="str">
        <f t="shared" si="32"/>
        <v/>
      </c>
      <c r="AN34" s="83" t="str">
        <f t="shared" si="32"/>
        <v/>
      </c>
      <c r="AO34" s="82" t="str">
        <f t="shared" si="32"/>
        <v/>
      </c>
      <c r="AP34" s="82" t="str">
        <f t="shared" si="32"/>
        <v>1</v>
      </c>
      <c r="AQ34" s="82" t="str">
        <f t="shared" si="32"/>
        <v>0</v>
      </c>
      <c r="AR34" s="82" t="str">
        <f t="shared" si="32"/>
        <v>0</v>
      </c>
      <c r="AS34" s="82" t="str">
        <f t="shared" si="32"/>
        <v>0</v>
      </c>
      <c r="AT34" s="122" t="s">
        <v>6</v>
      </c>
      <c r="AU34" s="144"/>
      <c r="AV34" s="143"/>
    </row>
    <row r="35" spans="1:48" s="7" customFormat="1" ht="8.25" customHeight="1" x14ac:dyDescent="0.4">
      <c r="A35" s="35"/>
      <c r="B35" s="20"/>
      <c r="C35" s="21"/>
      <c r="D35" s="21"/>
      <c r="E35" s="21"/>
      <c r="F35" s="21"/>
      <c r="G35" s="232" t="s">
        <v>9</v>
      </c>
      <c r="H35" s="233"/>
      <c r="I35" s="21"/>
      <c r="J35" s="233" t="s">
        <v>9</v>
      </c>
      <c r="K35" s="233"/>
      <c r="L35" s="21"/>
      <c r="M35" s="21"/>
      <c r="N35" s="22"/>
      <c r="O35" s="23"/>
      <c r="P35" s="143"/>
      <c r="Q35" s="64"/>
      <c r="R35" s="65"/>
      <c r="S35" s="66"/>
      <c r="T35" s="66"/>
      <c r="U35" s="78"/>
      <c r="V35" s="78"/>
      <c r="W35" s="146" t="s">
        <v>9</v>
      </c>
      <c r="X35" s="145"/>
      <c r="Y35" s="78"/>
      <c r="Z35" s="145" t="s">
        <v>9</v>
      </c>
      <c r="AA35" s="145"/>
      <c r="AB35" s="78"/>
      <c r="AC35" s="78"/>
      <c r="AD35" s="67"/>
      <c r="AE35" s="68"/>
      <c r="AF35" s="170"/>
      <c r="AG35" s="64"/>
      <c r="AH35" s="65"/>
      <c r="AI35" s="66"/>
      <c r="AJ35" s="66"/>
      <c r="AK35" s="78"/>
      <c r="AL35" s="78"/>
      <c r="AM35" s="146" t="s">
        <v>9</v>
      </c>
      <c r="AN35" s="145"/>
      <c r="AO35" s="78"/>
      <c r="AP35" s="145" t="s">
        <v>9</v>
      </c>
      <c r="AQ35" s="145"/>
      <c r="AR35" s="78"/>
      <c r="AS35" s="78"/>
      <c r="AT35" s="67"/>
      <c r="AU35" s="68"/>
      <c r="AV35" s="143"/>
    </row>
    <row r="36" spans="1:48" s="1" customFormat="1" ht="12.75" customHeight="1" x14ac:dyDescent="0.4">
      <c r="A36" s="33"/>
      <c r="B36" s="2"/>
      <c r="C36" s="3" t="s">
        <v>11</v>
      </c>
      <c r="D36" s="3"/>
      <c r="E36" s="3"/>
      <c r="F36" s="3"/>
      <c r="G36" s="3"/>
      <c r="H36" s="3"/>
      <c r="I36" s="3"/>
      <c r="J36" s="3"/>
      <c r="K36" s="3"/>
      <c r="L36" s="3"/>
      <c r="M36" s="3"/>
      <c r="N36" s="5"/>
      <c r="O36" s="6"/>
      <c r="P36" s="143"/>
      <c r="Q36" s="60"/>
      <c r="R36" s="61"/>
      <c r="S36" s="51" t="s">
        <v>11</v>
      </c>
      <c r="T36" s="51"/>
      <c r="U36" s="77"/>
      <c r="V36" s="77"/>
      <c r="W36" s="77"/>
      <c r="X36" s="77"/>
      <c r="Y36" s="77"/>
      <c r="Z36" s="77"/>
      <c r="AA36" s="77"/>
      <c r="AB36" s="77"/>
      <c r="AC36" s="77"/>
      <c r="AD36" s="70"/>
      <c r="AE36" s="71"/>
      <c r="AF36" s="170"/>
      <c r="AG36" s="60"/>
      <c r="AH36" s="61"/>
      <c r="AI36" s="51" t="s">
        <v>11</v>
      </c>
      <c r="AJ36" s="51"/>
      <c r="AK36" s="77"/>
      <c r="AL36" s="77"/>
      <c r="AM36" s="77"/>
      <c r="AN36" s="77"/>
      <c r="AO36" s="77"/>
      <c r="AP36" s="77"/>
      <c r="AQ36" s="77"/>
      <c r="AR36" s="77"/>
      <c r="AS36" s="77"/>
      <c r="AT36" s="70"/>
      <c r="AU36" s="71"/>
      <c r="AV36" s="143"/>
    </row>
    <row r="37" spans="1:48" x14ac:dyDescent="0.4">
      <c r="A37" s="30"/>
      <c r="B37" s="13"/>
      <c r="C37" s="14"/>
      <c r="D37" s="91"/>
      <c r="E37" s="90" t="str">
        <f>AO3</f>
        <v/>
      </c>
      <c r="F37" s="90" t="str">
        <f t="shared" ref="F37:M37" si="33">AP3</f>
        <v/>
      </c>
      <c r="G37" s="90" t="str">
        <f t="shared" si="33"/>
        <v/>
      </c>
      <c r="H37" s="90" t="str">
        <f t="shared" si="33"/>
        <v>1</v>
      </c>
      <c r="I37" s="90" t="str">
        <f t="shared" si="33"/>
        <v>0</v>
      </c>
      <c r="J37" s="90" t="str">
        <f t="shared" si="33"/>
        <v>1</v>
      </c>
      <c r="K37" s="90" t="str">
        <f t="shared" si="33"/>
        <v>1</v>
      </c>
      <c r="L37" s="90" t="str">
        <f t="shared" si="33"/>
        <v>0</v>
      </c>
      <c r="M37" s="90" t="str">
        <f t="shared" si="33"/>
        <v>0</v>
      </c>
      <c r="N37" s="230" t="s">
        <v>6</v>
      </c>
      <c r="O37" s="231"/>
      <c r="P37" s="143"/>
      <c r="Q37" s="43"/>
      <c r="R37" s="50"/>
      <c r="S37" s="44"/>
      <c r="T37" s="44"/>
      <c r="U37" s="82" t="str">
        <f t="shared" ref="U37:AB37" si="34">E37&amp;""</f>
        <v/>
      </c>
      <c r="V37" s="82" t="str">
        <f t="shared" si="34"/>
        <v/>
      </c>
      <c r="W37" s="82" t="str">
        <f t="shared" si="34"/>
        <v/>
      </c>
      <c r="X37" s="82" t="str">
        <f t="shared" si="34"/>
        <v>1</v>
      </c>
      <c r="Y37" s="82" t="str">
        <f t="shared" si="34"/>
        <v>0</v>
      </c>
      <c r="Z37" s="82" t="str">
        <f t="shared" si="34"/>
        <v>1</v>
      </c>
      <c r="AA37" s="82" t="str">
        <f t="shared" si="34"/>
        <v>1</v>
      </c>
      <c r="AB37" s="82" t="str">
        <f t="shared" si="34"/>
        <v>0</v>
      </c>
      <c r="AC37" s="82" t="str">
        <f>M37&amp;""</f>
        <v>0</v>
      </c>
      <c r="AD37" s="122" t="s">
        <v>6</v>
      </c>
      <c r="AE37" s="144"/>
      <c r="AF37" s="170"/>
      <c r="AG37" s="43"/>
      <c r="AH37" s="50"/>
      <c r="AI37" s="44"/>
      <c r="AJ37" s="44"/>
      <c r="AK37" s="82" t="str">
        <f t="shared" ref="AK37:AS37" si="35">U37&amp;""</f>
        <v/>
      </c>
      <c r="AL37" s="82" t="str">
        <f t="shared" si="35"/>
        <v/>
      </c>
      <c r="AM37" s="82" t="str">
        <f t="shared" si="35"/>
        <v/>
      </c>
      <c r="AN37" s="82" t="str">
        <f t="shared" si="35"/>
        <v>1</v>
      </c>
      <c r="AO37" s="82" t="str">
        <f t="shared" si="35"/>
        <v>0</v>
      </c>
      <c r="AP37" s="82" t="str">
        <f t="shared" si="35"/>
        <v>1</v>
      </c>
      <c r="AQ37" s="82" t="str">
        <f t="shared" si="35"/>
        <v>1</v>
      </c>
      <c r="AR37" s="82" t="str">
        <f t="shared" si="35"/>
        <v>0</v>
      </c>
      <c r="AS37" s="82" t="str">
        <f t="shared" si="35"/>
        <v>0</v>
      </c>
      <c r="AT37" s="122" t="s">
        <v>6</v>
      </c>
      <c r="AU37" s="144"/>
      <c r="AV37" s="143"/>
    </row>
    <row r="38" spans="1:48" s="7" customFormat="1" ht="8.25" customHeight="1" x14ac:dyDescent="0.4">
      <c r="A38" s="35"/>
      <c r="B38" s="20"/>
      <c r="C38" s="21"/>
      <c r="D38" s="21"/>
      <c r="E38" s="21"/>
      <c r="F38" s="21"/>
      <c r="G38" s="233" t="s">
        <v>9</v>
      </c>
      <c r="H38" s="233"/>
      <c r="I38" s="21"/>
      <c r="J38" s="233" t="s">
        <v>9</v>
      </c>
      <c r="K38" s="233"/>
      <c r="L38" s="21"/>
      <c r="M38" s="21"/>
      <c r="N38" s="21"/>
      <c r="O38" s="24"/>
      <c r="P38" s="143"/>
      <c r="Q38" s="64"/>
      <c r="R38" s="65"/>
      <c r="S38" s="66"/>
      <c r="T38" s="66"/>
      <c r="U38" s="66"/>
      <c r="V38" s="66"/>
      <c r="W38" s="145" t="s">
        <v>9</v>
      </c>
      <c r="X38" s="145"/>
      <c r="Y38" s="66"/>
      <c r="Z38" s="145" t="s">
        <v>9</v>
      </c>
      <c r="AA38" s="145"/>
      <c r="AB38" s="66"/>
      <c r="AC38" s="66"/>
      <c r="AD38" s="66"/>
      <c r="AE38" s="72"/>
      <c r="AF38" s="170"/>
      <c r="AG38" s="64"/>
      <c r="AH38" s="65"/>
      <c r="AI38" s="66"/>
      <c r="AJ38" s="66"/>
      <c r="AK38" s="66"/>
      <c r="AL38" s="66"/>
      <c r="AM38" s="145" t="s">
        <v>9</v>
      </c>
      <c r="AN38" s="145"/>
      <c r="AO38" s="66"/>
      <c r="AP38" s="145" t="s">
        <v>9</v>
      </c>
      <c r="AQ38" s="145"/>
      <c r="AR38" s="66"/>
      <c r="AS38" s="66"/>
      <c r="AT38" s="66"/>
      <c r="AU38" s="72"/>
      <c r="AV38" s="143"/>
    </row>
    <row r="39" spans="1:48" ht="10.5" customHeight="1" x14ac:dyDescent="0.4">
      <c r="A39" s="30"/>
      <c r="B39" s="16"/>
      <c r="C39" s="17"/>
      <c r="D39" s="17"/>
      <c r="E39" s="17"/>
      <c r="F39" s="17"/>
      <c r="G39" s="17"/>
      <c r="H39" s="17"/>
      <c r="I39" s="17"/>
      <c r="J39" s="17"/>
      <c r="K39" s="17"/>
      <c r="L39" s="17"/>
      <c r="M39" s="17"/>
      <c r="N39" s="17"/>
      <c r="O39" s="18"/>
      <c r="P39" s="143"/>
      <c r="Q39" s="43"/>
      <c r="R39" s="57"/>
      <c r="S39" s="58"/>
      <c r="T39" s="58"/>
      <c r="U39" s="58"/>
      <c r="V39" s="58"/>
      <c r="W39" s="58"/>
      <c r="X39" s="58"/>
      <c r="Y39" s="58"/>
      <c r="Z39" s="58"/>
      <c r="AA39" s="58"/>
      <c r="AB39" s="58"/>
      <c r="AC39" s="58"/>
      <c r="AD39" s="58"/>
      <c r="AE39" s="59"/>
      <c r="AF39" s="170"/>
      <c r="AG39" s="43"/>
      <c r="AH39" s="57"/>
      <c r="AI39" s="58"/>
      <c r="AJ39" s="58"/>
      <c r="AK39" s="58"/>
      <c r="AL39" s="58"/>
      <c r="AM39" s="58"/>
      <c r="AN39" s="58"/>
      <c r="AO39" s="58"/>
      <c r="AP39" s="58"/>
      <c r="AQ39" s="58"/>
      <c r="AR39" s="58"/>
      <c r="AS39" s="58"/>
      <c r="AT39" s="58"/>
      <c r="AU39" s="59"/>
      <c r="AV39" s="143"/>
    </row>
    <row r="40" spans="1:48" s="81" customFormat="1" ht="24.75" customHeight="1" x14ac:dyDescent="0.4">
      <c r="A40" s="79"/>
      <c r="B40" s="229" t="str">
        <f>AX3</f>
        <v>株式会社 なかのきかく</v>
      </c>
      <c r="C40" s="229"/>
      <c r="D40" s="229"/>
      <c r="E40" s="229"/>
      <c r="F40" s="229"/>
      <c r="G40" s="229"/>
      <c r="H40" s="229"/>
      <c r="I40" s="229"/>
      <c r="J40" s="229"/>
      <c r="K40" s="229"/>
      <c r="L40" s="229"/>
      <c r="M40" s="229"/>
      <c r="N40" s="225" t="s">
        <v>12</v>
      </c>
      <c r="O40" s="226"/>
      <c r="P40" s="143"/>
      <c r="Q40" s="80"/>
      <c r="R40" s="154" t="str">
        <f>B40&amp;""</f>
        <v>株式会社 なかのきかく</v>
      </c>
      <c r="S40" s="154"/>
      <c r="T40" s="154"/>
      <c r="U40" s="154"/>
      <c r="V40" s="154"/>
      <c r="W40" s="154"/>
      <c r="X40" s="154"/>
      <c r="Y40" s="154"/>
      <c r="Z40" s="154"/>
      <c r="AA40" s="154"/>
      <c r="AB40" s="154"/>
      <c r="AC40" s="154"/>
      <c r="AD40" s="147" t="s">
        <v>12</v>
      </c>
      <c r="AE40" s="147"/>
      <c r="AF40" s="170"/>
      <c r="AG40" s="80"/>
      <c r="AH40" s="154" t="str">
        <f>B40&amp;""</f>
        <v>株式会社 なかのきかく</v>
      </c>
      <c r="AI40" s="154"/>
      <c r="AJ40" s="154"/>
      <c r="AK40" s="154"/>
      <c r="AL40" s="154"/>
      <c r="AM40" s="154"/>
      <c r="AN40" s="154"/>
      <c r="AO40" s="154"/>
      <c r="AP40" s="154"/>
      <c r="AQ40" s="154"/>
      <c r="AR40" s="154"/>
      <c r="AS40" s="154"/>
      <c r="AT40" s="147" t="s">
        <v>12</v>
      </c>
      <c r="AU40" s="147"/>
      <c r="AV40" s="143"/>
    </row>
    <row r="41" spans="1:48" ht="19.5" x14ac:dyDescent="0.4">
      <c r="A41" s="30"/>
      <c r="B41" s="186" t="s">
        <v>13</v>
      </c>
      <c r="C41" s="189"/>
      <c r="D41" s="189"/>
      <c r="E41" s="189"/>
      <c r="F41" s="189"/>
      <c r="G41" s="189"/>
      <c r="H41" s="150">
        <f>AY3</f>
        <v>46173</v>
      </c>
      <c r="I41" s="150"/>
      <c r="J41" s="150"/>
      <c r="K41" s="150"/>
      <c r="L41" s="150"/>
      <c r="M41" s="150"/>
      <c r="N41" s="150"/>
      <c r="O41" s="150"/>
      <c r="P41" s="143"/>
      <c r="Q41" s="43"/>
      <c r="R41" s="148" t="s">
        <v>13</v>
      </c>
      <c r="S41" s="149"/>
      <c r="T41" s="149"/>
      <c r="U41" s="149"/>
      <c r="V41" s="149"/>
      <c r="W41" s="149"/>
      <c r="X41" s="150">
        <f>H41</f>
        <v>46173</v>
      </c>
      <c r="Y41" s="151"/>
      <c r="Z41" s="151"/>
      <c r="AA41" s="151"/>
      <c r="AB41" s="151"/>
      <c r="AC41" s="151"/>
      <c r="AD41" s="151"/>
      <c r="AE41" s="151"/>
      <c r="AF41" s="170"/>
      <c r="AG41" s="43"/>
      <c r="AH41" s="148" t="s">
        <v>13</v>
      </c>
      <c r="AI41" s="149"/>
      <c r="AJ41" s="149"/>
      <c r="AK41" s="149"/>
      <c r="AL41" s="149"/>
      <c r="AM41" s="149"/>
      <c r="AN41" s="150">
        <f>X41</f>
        <v>46173</v>
      </c>
      <c r="AO41" s="151"/>
      <c r="AP41" s="151"/>
      <c r="AQ41" s="151"/>
      <c r="AR41" s="151"/>
      <c r="AS41" s="151"/>
      <c r="AT41" s="151"/>
      <c r="AU41" s="151"/>
      <c r="AV41" s="143"/>
    </row>
    <row r="42" spans="1:48" ht="15" customHeight="1" x14ac:dyDescent="0.4">
      <c r="A42" s="30"/>
      <c r="B42" s="227" t="s">
        <v>14</v>
      </c>
      <c r="C42" s="228"/>
      <c r="D42" s="228"/>
      <c r="E42" s="228"/>
      <c r="F42" s="228"/>
      <c r="G42" s="228"/>
      <c r="H42" s="228"/>
      <c r="I42" s="228"/>
      <c r="J42" s="228"/>
      <c r="K42" s="228"/>
      <c r="L42" s="228"/>
      <c r="M42" s="228"/>
      <c r="N42" s="228"/>
      <c r="O42" s="228"/>
      <c r="P42" s="143"/>
      <c r="Q42" s="43"/>
      <c r="R42" s="152" t="s">
        <v>14</v>
      </c>
      <c r="S42" s="153"/>
      <c r="T42" s="153"/>
      <c r="U42" s="153"/>
      <c r="V42" s="153"/>
      <c r="W42" s="153"/>
      <c r="X42" s="153"/>
      <c r="Y42" s="153"/>
      <c r="Z42" s="153"/>
      <c r="AA42" s="153"/>
      <c r="AB42" s="153"/>
      <c r="AC42" s="153"/>
      <c r="AD42" s="153"/>
      <c r="AE42" s="153"/>
      <c r="AF42" s="170"/>
      <c r="AG42" s="43"/>
      <c r="AH42" s="152" t="s">
        <v>14</v>
      </c>
      <c r="AI42" s="153"/>
      <c r="AJ42" s="153"/>
      <c r="AK42" s="153"/>
      <c r="AL42" s="153"/>
      <c r="AM42" s="153"/>
      <c r="AN42" s="153"/>
      <c r="AO42" s="153"/>
      <c r="AP42" s="153"/>
      <c r="AQ42" s="153"/>
      <c r="AR42" s="153"/>
      <c r="AS42" s="153"/>
      <c r="AT42" s="153"/>
      <c r="AU42" s="153"/>
      <c r="AV42" s="143"/>
    </row>
    <row r="43" spans="1:48" ht="12" customHeight="1" x14ac:dyDescent="0.4">
      <c r="A43" s="30"/>
      <c r="B43" s="214" t="s">
        <v>39</v>
      </c>
      <c r="C43" s="215"/>
      <c r="D43" s="215"/>
      <c r="E43" s="215"/>
      <c r="F43" s="215"/>
      <c r="G43" s="215"/>
      <c r="H43" s="215"/>
      <c r="I43" s="215" t="s">
        <v>40</v>
      </c>
      <c r="J43" s="215"/>
      <c r="K43" s="215"/>
      <c r="L43" s="215"/>
      <c r="M43" s="215"/>
      <c r="N43" s="215"/>
      <c r="O43" s="215"/>
      <c r="P43" s="143"/>
      <c r="Q43" s="43"/>
      <c r="R43" s="155" t="s">
        <v>39</v>
      </c>
      <c r="S43" s="156"/>
      <c r="T43" s="156"/>
      <c r="U43" s="156"/>
      <c r="V43" s="156"/>
      <c r="W43" s="156"/>
      <c r="X43" s="156"/>
      <c r="Y43" s="156" t="s">
        <v>40</v>
      </c>
      <c r="Z43" s="156"/>
      <c r="AA43" s="156"/>
      <c r="AB43" s="156"/>
      <c r="AC43" s="156"/>
      <c r="AD43" s="156"/>
      <c r="AE43" s="156"/>
      <c r="AF43" s="170"/>
      <c r="AG43" s="43"/>
      <c r="AH43" s="155" t="s">
        <v>39</v>
      </c>
      <c r="AI43" s="156"/>
      <c r="AJ43" s="156"/>
      <c r="AK43" s="156"/>
      <c r="AL43" s="156"/>
      <c r="AM43" s="156"/>
      <c r="AN43" s="156"/>
      <c r="AO43" s="156" t="s">
        <v>40</v>
      </c>
      <c r="AP43" s="156"/>
      <c r="AQ43" s="156"/>
      <c r="AR43" s="156"/>
      <c r="AS43" s="156"/>
      <c r="AT43" s="156"/>
      <c r="AU43" s="156"/>
      <c r="AV43" s="143"/>
    </row>
    <row r="44" spans="1:48" ht="12" customHeight="1" x14ac:dyDescent="0.4">
      <c r="A44" s="30"/>
      <c r="B44" s="214" t="s">
        <v>15</v>
      </c>
      <c r="C44" s="215"/>
      <c r="D44" s="215"/>
      <c r="E44" s="215"/>
      <c r="F44" s="215"/>
      <c r="G44" s="215"/>
      <c r="H44" s="215"/>
      <c r="I44" s="215" t="s">
        <v>16</v>
      </c>
      <c r="J44" s="215"/>
      <c r="K44" s="215"/>
      <c r="L44" s="215"/>
      <c r="M44" s="215"/>
      <c r="N44" s="215"/>
      <c r="O44" s="215"/>
      <c r="P44" s="143"/>
      <c r="Q44" s="43"/>
      <c r="R44" s="155" t="s">
        <v>15</v>
      </c>
      <c r="S44" s="156"/>
      <c r="T44" s="156"/>
      <c r="U44" s="156"/>
      <c r="V44" s="156"/>
      <c r="W44" s="156"/>
      <c r="X44" s="156"/>
      <c r="Y44" s="156" t="s">
        <v>16</v>
      </c>
      <c r="Z44" s="156"/>
      <c r="AA44" s="156"/>
      <c r="AB44" s="156"/>
      <c r="AC44" s="156"/>
      <c r="AD44" s="156"/>
      <c r="AE44" s="156"/>
      <c r="AF44" s="170"/>
      <c r="AG44" s="43"/>
      <c r="AH44" s="155" t="s">
        <v>15</v>
      </c>
      <c r="AI44" s="156"/>
      <c r="AJ44" s="156"/>
      <c r="AK44" s="156"/>
      <c r="AL44" s="156"/>
      <c r="AM44" s="156"/>
      <c r="AN44" s="156"/>
      <c r="AO44" s="156" t="s">
        <v>16</v>
      </c>
      <c r="AP44" s="156"/>
      <c r="AQ44" s="156"/>
      <c r="AR44" s="156"/>
      <c r="AS44" s="156"/>
      <c r="AT44" s="156"/>
      <c r="AU44" s="156"/>
      <c r="AV44" s="143"/>
    </row>
    <row r="45" spans="1:48" ht="12" customHeight="1" x14ac:dyDescent="0.4">
      <c r="A45" s="30"/>
      <c r="B45" s="216" t="s">
        <v>17</v>
      </c>
      <c r="C45" s="217"/>
      <c r="D45" s="217"/>
      <c r="E45" s="217"/>
      <c r="F45" s="217"/>
      <c r="G45" s="217"/>
      <c r="H45" s="218"/>
      <c r="I45" s="219" t="s">
        <v>18</v>
      </c>
      <c r="J45" s="220"/>
      <c r="K45" s="220"/>
      <c r="L45" s="220"/>
      <c r="M45" s="220"/>
      <c r="N45" s="220"/>
      <c r="O45" s="221"/>
      <c r="P45" s="143"/>
      <c r="Q45" s="43"/>
      <c r="R45" s="157" t="s">
        <v>17</v>
      </c>
      <c r="S45" s="158"/>
      <c r="T45" s="158"/>
      <c r="U45" s="158"/>
      <c r="V45" s="158"/>
      <c r="W45" s="158"/>
      <c r="X45" s="159"/>
      <c r="Y45" s="160" t="s">
        <v>18</v>
      </c>
      <c r="Z45" s="161"/>
      <c r="AA45" s="161"/>
      <c r="AB45" s="161"/>
      <c r="AC45" s="161"/>
      <c r="AD45" s="161"/>
      <c r="AE45" s="162"/>
      <c r="AF45" s="170"/>
      <c r="AG45" s="43"/>
      <c r="AH45" s="157" t="s">
        <v>17</v>
      </c>
      <c r="AI45" s="158"/>
      <c r="AJ45" s="158"/>
      <c r="AK45" s="158"/>
      <c r="AL45" s="158"/>
      <c r="AM45" s="158"/>
      <c r="AN45" s="159"/>
      <c r="AO45" s="160" t="s">
        <v>18</v>
      </c>
      <c r="AP45" s="161"/>
      <c r="AQ45" s="161"/>
      <c r="AR45" s="161"/>
      <c r="AS45" s="161"/>
      <c r="AT45" s="161"/>
      <c r="AU45" s="162"/>
      <c r="AV45" s="143"/>
    </row>
    <row r="46" spans="1:48" ht="12" customHeight="1" x14ac:dyDescent="0.4">
      <c r="A46" s="30"/>
      <c r="B46" s="222" t="s">
        <v>19</v>
      </c>
      <c r="C46" s="223"/>
      <c r="D46" s="223"/>
      <c r="E46" s="223"/>
      <c r="F46" s="223"/>
      <c r="G46" s="223"/>
      <c r="H46" s="224"/>
      <c r="I46" s="201" t="s">
        <v>20</v>
      </c>
      <c r="J46" s="190"/>
      <c r="K46" s="190"/>
      <c r="L46" s="190"/>
      <c r="M46" s="190"/>
      <c r="N46" s="190"/>
      <c r="O46" s="202"/>
      <c r="P46" s="143"/>
      <c r="Q46" s="43"/>
      <c r="R46" s="119" t="s">
        <v>19</v>
      </c>
      <c r="S46" s="120"/>
      <c r="T46" s="120"/>
      <c r="U46" s="120"/>
      <c r="V46" s="120"/>
      <c r="W46" s="120"/>
      <c r="X46" s="121"/>
      <c r="Y46" s="122" t="s">
        <v>20</v>
      </c>
      <c r="Z46" s="123"/>
      <c r="AA46" s="123"/>
      <c r="AB46" s="123"/>
      <c r="AC46" s="123"/>
      <c r="AD46" s="123"/>
      <c r="AE46" s="124"/>
      <c r="AF46" s="170"/>
      <c r="AG46" s="43"/>
      <c r="AH46" s="119" t="s">
        <v>19</v>
      </c>
      <c r="AI46" s="120"/>
      <c r="AJ46" s="120"/>
      <c r="AK46" s="120"/>
      <c r="AL46" s="120"/>
      <c r="AM46" s="120"/>
      <c r="AN46" s="121"/>
      <c r="AO46" s="122" t="s">
        <v>20</v>
      </c>
      <c r="AP46" s="123"/>
      <c r="AQ46" s="123"/>
      <c r="AR46" s="123"/>
      <c r="AS46" s="123"/>
      <c r="AT46" s="123"/>
      <c r="AU46" s="124"/>
      <c r="AV46" s="143"/>
    </row>
    <row r="47" spans="1:48" ht="12" customHeight="1" x14ac:dyDescent="0.4">
      <c r="A47" s="30"/>
      <c r="B47" s="201" t="s">
        <v>21</v>
      </c>
      <c r="C47" s="190"/>
      <c r="D47" s="190"/>
      <c r="E47" s="190"/>
      <c r="F47" s="190"/>
      <c r="G47" s="190"/>
      <c r="H47" s="202"/>
      <c r="I47" s="191"/>
      <c r="J47" s="192"/>
      <c r="K47" s="192"/>
      <c r="L47" s="192"/>
      <c r="M47" s="192"/>
      <c r="N47" s="192"/>
      <c r="O47" s="193"/>
      <c r="P47" s="143"/>
      <c r="Q47" s="43"/>
      <c r="R47" s="122" t="s">
        <v>21</v>
      </c>
      <c r="S47" s="123"/>
      <c r="T47" s="123"/>
      <c r="U47" s="123"/>
      <c r="V47" s="123"/>
      <c r="W47" s="123"/>
      <c r="X47" s="124"/>
      <c r="Y47" s="125"/>
      <c r="Z47" s="126"/>
      <c r="AA47" s="126"/>
      <c r="AB47" s="126"/>
      <c r="AC47" s="126"/>
      <c r="AD47" s="126"/>
      <c r="AE47" s="127"/>
      <c r="AF47" s="170"/>
      <c r="AG47" s="43"/>
      <c r="AH47" s="122" t="s">
        <v>21</v>
      </c>
      <c r="AI47" s="123"/>
      <c r="AJ47" s="123"/>
      <c r="AK47" s="123"/>
      <c r="AL47" s="123"/>
      <c r="AM47" s="123"/>
      <c r="AN47" s="124"/>
      <c r="AO47" s="125"/>
      <c r="AP47" s="126"/>
      <c r="AQ47" s="126"/>
      <c r="AR47" s="126"/>
      <c r="AS47" s="126"/>
      <c r="AT47" s="126"/>
      <c r="AU47" s="127"/>
      <c r="AV47" s="143"/>
    </row>
    <row r="48" spans="1:48" ht="12" customHeight="1" x14ac:dyDescent="0.4">
      <c r="A48" s="30"/>
      <c r="B48" s="203" t="s">
        <v>22</v>
      </c>
      <c r="C48" s="178"/>
      <c r="D48" s="178"/>
      <c r="E48" s="178"/>
      <c r="F48" s="178"/>
      <c r="G48" s="178"/>
      <c r="H48" s="204"/>
      <c r="I48" s="191"/>
      <c r="J48" s="192"/>
      <c r="K48" s="192"/>
      <c r="L48" s="192"/>
      <c r="M48" s="192"/>
      <c r="N48" s="192"/>
      <c r="O48" s="193"/>
      <c r="P48" s="143"/>
      <c r="Q48" s="43"/>
      <c r="R48" s="131" t="s">
        <v>22</v>
      </c>
      <c r="S48" s="132"/>
      <c r="T48" s="132"/>
      <c r="U48" s="132"/>
      <c r="V48" s="132"/>
      <c r="W48" s="132"/>
      <c r="X48" s="133"/>
      <c r="Y48" s="125"/>
      <c r="Z48" s="126"/>
      <c r="AA48" s="126"/>
      <c r="AB48" s="126"/>
      <c r="AC48" s="126"/>
      <c r="AD48" s="126"/>
      <c r="AE48" s="127"/>
      <c r="AF48" s="170"/>
      <c r="AG48" s="43"/>
      <c r="AH48" s="131" t="s">
        <v>22</v>
      </c>
      <c r="AI48" s="132"/>
      <c r="AJ48" s="132"/>
      <c r="AK48" s="132"/>
      <c r="AL48" s="132"/>
      <c r="AM48" s="132"/>
      <c r="AN48" s="133"/>
      <c r="AO48" s="125"/>
      <c r="AP48" s="126"/>
      <c r="AQ48" s="126"/>
      <c r="AR48" s="126"/>
      <c r="AS48" s="126"/>
      <c r="AT48" s="126"/>
      <c r="AU48" s="127"/>
      <c r="AV48" s="143"/>
    </row>
    <row r="49" spans="1:48" ht="12" customHeight="1" x14ac:dyDescent="0.4">
      <c r="A49" s="30"/>
      <c r="B49" s="205" t="s">
        <v>23</v>
      </c>
      <c r="C49" s="206"/>
      <c r="D49" s="206"/>
      <c r="E49" s="206"/>
      <c r="F49" s="206"/>
      <c r="G49" s="206"/>
      <c r="H49" s="207"/>
      <c r="I49" s="191"/>
      <c r="J49" s="192"/>
      <c r="K49" s="192"/>
      <c r="L49" s="192"/>
      <c r="M49" s="192"/>
      <c r="N49" s="192"/>
      <c r="O49" s="193"/>
      <c r="P49" s="143"/>
      <c r="Q49" s="43"/>
      <c r="R49" s="134" t="s">
        <v>23</v>
      </c>
      <c r="S49" s="135"/>
      <c r="T49" s="135"/>
      <c r="U49" s="135"/>
      <c r="V49" s="135"/>
      <c r="W49" s="135"/>
      <c r="X49" s="136"/>
      <c r="Y49" s="125"/>
      <c r="Z49" s="126"/>
      <c r="AA49" s="126"/>
      <c r="AB49" s="126"/>
      <c r="AC49" s="126"/>
      <c r="AD49" s="126"/>
      <c r="AE49" s="127"/>
      <c r="AF49" s="170"/>
      <c r="AG49" s="43"/>
      <c r="AH49" s="134" t="s">
        <v>23</v>
      </c>
      <c r="AI49" s="135"/>
      <c r="AJ49" s="135"/>
      <c r="AK49" s="135"/>
      <c r="AL49" s="135"/>
      <c r="AM49" s="135"/>
      <c r="AN49" s="136"/>
      <c r="AO49" s="125"/>
      <c r="AP49" s="126"/>
      <c r="AQ49" s="126"/>
      <c r="AR49" s="126"/>
      <c r="AS49" s="126"/>
      <c r="AT49" s="126"/>
      <c r="AU49" s="127"/>
      <c r="AV49" s="143"/>
    </row>
    <row r="50" spans="1:48" ht="12" customHeight="1" x14ac:dyDescent="0.4">
      <c r="A50" s="30"/>
      <c r="B50" s="208" t="s">
        <v>24</v>
      </c>
      <c r="C50" s="209"/>
      <c r="D50" s="209"/>
      <c r="E50" s="209"/>
      <c r="F50" s="209"/>
      <c r="G50" s="209"/>
      <c r="H50" s="210"/>
      <c r="I50" s="191"/>
      <c r="J50" s="192"/>
      <c r="K50" s="192"/>
      <c r="L50" s="192"/>
      <c r="M50" s="192"/>
      <c r="N50" s="192"/>
      <c r="O50" s="193"/>
      <c r="P50" s="143"/>
      <c r="Q50" s="43"/>
      <c r="R50" s="137" t="s">
        <v>24</v>
      </c>
      <c r="S50" s="138"/>
      <c r="T50" s="138"/>
      <c r="U50" s="138"/>
      <c r="V50" s="138"/>
      <c r="W50" s="138"/>
      <c r="X50" s="139"/>
      <c r="Y50" s="125"/>
      <c r="Z50" s="126"/>
      <c r="AA50" s="126"/>
      <c r="AB50" s="126"/>
      <c r="AC50" s="126"/>
      <c r="AD50" s="126"/>
      <c r="AE50" s="127"/>
      <c r="AF50" s="170"/>
      <c r="AG50" s="43"/>
      <c r="AH50" s="137" t="s">
        <v>24</v>
      </c>
      <c r="AI50" s="138"/>
      <c r="AJ50" s="138"/>
      <c r="AK50" s="138"/>
      <c r="AL50" s="138"/>
      <c r="AM50" s="138"/>
      <c r="AN50" s="139"/>
      <c r="AO50" s="125"/>
      <c r="AP50" s="126"/>
      <c r="AQ50" s="126"/>
      <c r="AR50" s="126"/>
      <c r="AS50" s="126"/>
      <c r="AT50" s="126"/>
      <c r="AU50" s="127"/>
      <c r="AV50" s="143"/>
    </row>
    <row r="51" spans="1:48" ht="12" customHeight="1" x14ac:dyDescent="0.4">
      <c r="A51" s="30"/>
      <c r="B51" s="211" t="s">
        <v>25</v>
      </c>
      <c r="C51" s="212"/>
      <c r="D51" s="212"/>
      <c r="E51" s="212"/>
      <c r="F51" s="212"/>
      <c r="G51" s="212"/>
      <c r="H51" s="213"/>
      <c r="I51" s="194"/>
      <c r="J51" s="195"/>
      <c r="K51" s="195"/>
      <c r="L51" s="195"/>
      <c r="M51" s="195"/>
      <c r="N51" s="195"/>
      <c r="O51" s="196"/>
      <c r="P51" s="143"/>
      <c r="Q51" s="43"/>
      <c r="R51" s="140" t="s">
        <v>25</v>
      </c>
      <c r="S51" s="141"/>
      <c r="T51" s="141"/>
      <c r="U51" s="141"/>
      <c r="V51" s="141"/>
      <c r="W51" s="141"/>
      <c r="X51" s="142"/>
      <c r="Y51" s="128"/>
      <c r="Z51" s="129"/>
      <c r="AA51" s="129"/>
      <c r="AB51" s="129"/>
      <c r="AC51" s="129"/>
      <c r="AD51" s="129"/>
      <c r="AE51" s="130"/>
      <c r="AF51" s="170"/>
      <c r="AG51" s="43"/>
      <c r="AH51" s="140" t="s">
        <v>25</v>
      </c>
      <c r="AI51" s="141"/>
      <c r="AJ51" s="141"/>
      <c r="AK51" s="141"/>
      <c r="AL51" s="141"/>
      <c r="AM51" s="141"/>
      <c r="AN51" s="142"/>
      <c r="AO51" s="128"/>
      <c r="AP51" s="129"/>
      <c r="AQ51" s="129"/>
      <c r="AR51" s="129"/>
      <c r="AS51" s="129"/>
      <c r="AT51" s="129"/>
      <c r="AU51" s="130"/>
      <c r="AV51" s="143"/>
    </row>
    <row r="52" spans="1:48" ht="23.25" customHeight="1" x14ac:dyDescent="0.4">
      <c r="A52" s="37"/>
      <c r="B52" s="177" t="s">
        <v>43</v>
      </c>
      <c r="C52" s="177"/>
      <c r="D52" s="177"/>
      <c r="E52" s="177"/>
      <c r="F52" s="177"/>
      <c r="G52" s="177"/>
      <c r="H52" s="177"/>
      <c r="I52" s="177"/>
      <c r="J52" s="177"/>
      <c r="K52" s="102" t="s">
        <v>113</v>
      </c>
      <c r="L52" s="38"/>
      <c r="M52" s="38"/>
      <c r="N52" s="38"/>
      <c r="O52" s="38"/>
      <c r="P52" s="39"/>
      <c r="Q52" s="73"/>
      <c r="R52" s="118" t="s">
        <v>115</v>
      </c>
      <c r="S52" s="118"/>
      <c r="T52" s="118"/>
      <c r="U52" s="118"/>
      <c r="V52" s="118"/>
      <c r="W52" s="118"/>
      <c r="X52" s="118"/>
      <c r="Y52" s="118"/>
      <c r="Z52" s="118"/>
      <c r="AA52" s="103" t="s">
        <v>114</v>
      </c>
      <c r="AB52" s="74"/>
      <c r="AC52" s="74"/>
      <c r="AD52" s="74"/>
      <c r="AE52" s="74"/>
      <c r="AF52" s="75"/>
      <c r="AG52" s="73"/>
      <c r="AH52" s="118" t="s">
        <v>116</v>
      </c>
      <c r="AI52" s="118"/>
      <c r="AJ52" s="118"/>
      <c r="AK52" s="118"/>
      <c r="AL52" s="118"/>
      <c r="AM52" s="118"/>
      <c r="AN52" s="118"/>
      <c r="AO52" s="118"/>
      <c r="AP52" s="118"/>
      <c r="AQ52" s="103" t="s">
        <v>114</v>
      </c>
      <c r="AR52" s="74"/>
      <c r="AS52" s="74"/>
      <c r="AT52" s="74"/>
      <c r="AU52" s="74"/>
      <c r="AV52" s="39"/>
    </row>
    <row r="53" spans="1:48" ht="6" customHeight="1" x14ac:dyDescent="0.4"/>
    <row r="54" spans="1:48" ht="9.75" customHeight="1" x14ac:dyDescent="0.4"/>
    <row r="55" spans="1:48" ht="9.75" customHeight="1" x14ac:dyDescent="0.4"/>
  </sheetData>
  <mergeCells count="189">
    <mergeCell ref="N25:O25"/>
    <mergeCell ref="J26:K26"/>
    <mergeCell ref="G26:H26"/>
    <mergeCell ref="H20:I20"/>
    <mergeCell ref="J20:K20"/>
    <mergeCell ref="L20:M20"/>
    <mergeCell ref="H22:I22"/>
    <mergeCell ref="J22:K22"/>
    <mergeCell ref="L22:M22"/>
    <mergeCell ref="N34:O34"/>
    <mergeCell ref="G35:H35"/>
    <mergeCell ref="J35:K35"/>
    <mergeCell ref="N37:O37"/>
    <mergeCell ref="G38:H38"/>
    <mergeCell ref="J38:K38"/>
    <mergeCell ref="N28:O28"/>
    <mergeCell ref="G29:H29"/>
    <mergeCell ref="J29:K29"/>
    <mergeCell ref="N31:O31"/>
    <mergeCell ref="J32:K32"/>
    <mergeCell ref="I47:O51"/>
    <mergeCell ref="F16:M16"/>
    <mergeCell ref="F15:M15"/>
    <mergeCell ref="C14:M14"/>
    <mergeCell ref="C13:M13"/>
    <mergeCell ref="F20:G20"/>
    <mergeCell ref="B47:H47"/>
    <mergeCell ref="B48:H48"/>
    <mergeCell ref="B49:H49"/>
    <mergeCell ref="B50:H50"/>
    <mergeCell ref="B51:H51"/>
    <mergeCell ref="B44:H44"/>
    <mergeCell ref="I44:O44"/>
    <mergeCell ref="B45:H45"/>
    <mergeCell ref="I45:O45"/>
    <mergeCell ref="B46:H46"/>
    <mergeCell ref="I46:O46"/>
    <mergeCell ref="N40:O40"/>
    <mergeCell ref="B41:G41"/>
    <mergeCell ref="H41:O41"/>
    <mergeCell ref="B42:O42"/>
    <mergeCell ref="B43:H43"/>
    <mergeCell ref="I43:O43"/>
    <mergeCell ref="B40:M40"/>
    <mergeCell ref="D10:E10"/>
    <mergeCell ref="J10:N10"/>
    <mergeCell ref="L12:M12"/>
    <mergeCell ref="J12:K12"/>
    <mergeCell ref="H12:I12"/>
    <mergeCell ref="D12:F12"/>
    <mergeCell ref="D11:F11"/>
    <mergeCell ref="H11:I11"/>
    <mergeCell ref="J11:K11"/>
    <mergeCell ref="L11:M11"/>
    <mergeCell ref="B52:J52"/>
    <mergeCell ref="R5:AD5"/>
    <mergeCell ref="R7:AE7"/>
    <mergeCell ref="T9:U9"/>
    <mergeCell ref="Z9:AD9"/>
    <mergeCell ref="T10:U10"/>
    <mergeCell ref="Z10:AD10"/>
    <mergeCell ref="T11:V11"/>
    <mergeCell ref="X11:Y11"/>
    <mergeCell ref="Z11:AA11"/>
    <mergeCell ref="AB11:AC11"/>
    <mergeCell ref="AD11:AE11"/>
    <mergeCell ref="T12:V12"/>
    <mergeCell ref="X12:Y12"/>
    <mergeCell ref="Z12:AA12"/>
    <mergeCell ref="AB12:AC12"/>
    <mergeCell ref="D9:E9"/>
    <mergeCell ref="J9:N9"/>
    <mergeCell ref="B7:O7"/>
    <mergeCell ref="B5:N5"/>
    <mergeCell ref="P30:P51"/>
    <mergeCell ref="N11:O11"/>
    <mergeCell ref="N13:O13"/>
    <mergeCell ref="N15:O15"/>
    <mergeCell ref="V16:AC16"/>
    <mergeCell ref="V20:W20"/>
    <mergeCell ref="X20:Y20"/>
    <mergeCell ref="Z20:AA20"/>
    <mergeCell ref="AB20:AC20"/>
    <mergeCell ref="S13:AC13"/>
    <mergeCell ref="AD13:AE13"/>
    <mergeCell ref="S14:AC14"/>
    <mergeCell ref="V15:AC15"/>
    <mergeCell ref="AD15:AE15"/>
    <mergeCell ref="R51:X51"/>
    <mergeCell ref="R43:X43"/>
    <mergeCell ref="Y43:AE43"/>
    <mergeCell ref="R44:X44"/>
    <mergeCell ref="Y44:AE44"/>
    <mergeCell ref="R45:X45"/>
    <mergeCell ref="Y45:AE45"/>
    <mergeCell ref="X22:Y22"/>
    <mergeCell ref="Z22:AA22"/>
    <mergeCell ref="AB22:AC22"/>
    <mergeCell ref="AD25:AE25"/>
    <mergeCell ref="W26:X26"/>
    <mergeCell ref="Z26:AA26"/>
    <mergeCell ref="AI13:AS13"/>
    <mergeCell ref="AT13:AU13"/>
    <mergeCell ref="AI14:AS14"/>
    <mergeCell ref="AL15:AS15"/>
    <mergeCell ref="AT15:AU15"/>
    <mergeCell ref="AP26:AQ26"/>
    <mergeCell ref="AL16:AS16"/>
    <mergeCell ref="AL20:AM20"/>
    <mergeCell ref="AN20:AO20"/>
    <mergeCell ref="AP20:AQ20"/>
    <mergeCell ref="AR20:AS20"/>
    <mergeCell ref="AT28:AU28"/>
    <mergeCell ref="AM29:AN29"/>
    <mergeCell ref="AP29:AQ29"/>
    <mergeCell ref="AD28:AE28"/>
    <mergeCell ref="W29:X29"/>
    <mergeCell ref="Z29:AA29"/>
    <mergeCell ref="AF30:AF51"/>
    <mergeCell ref="AD31:AE31"/>
    <mergeCell ref="Z32:AA32"/>
    <mergeCell ref="AD34:AE34"/>
    <mergeCell ref="W35:X35"/>
    <mergeCell ref="Z35:AA35"/>
    <mergeCell ref="AD37:AE37"/>
    <mergeCell ref="W38:X38"/>
    <mergeCell ref="Z38:AA38"/>
    <mergeCell ref="AD40:AE40"/>
    <mergeCell ref="R41:W41"/>
    <mergeCell ref="X41:AE41"/>
    <mergeCell ref="R42:AE42"/>
    <mergeCell ref="R40:AC40"/>
    <mergeCell ref="Y47:AE51"/>
    <mergeCell ref="R48:X48"/>
    <mergeCell ref="R49:X49"/>
    <mergeCell ref="R50:X50"/>
    <mergeCell ref="R52:Z52"/>
    <mergeCell ref="AH5:AT5"/>
    <mergeCell ref="AH7:AU7"/>
    <mergeCell ref="AJ9:AK9"/>
    <mergeCell ref="AP9:AT9"/>
    <mergeCell ref="AJ10:AK10"/>
    <mergeCell ref="AP10:AT10"/>
    <mergeCell ref="AJ11:AL11"/>
    <mergeCell ref="AN11:AO11"/>
    <mergeCell ref="AP11:AQ11"/>
    <mergeCell ref="AR11:AS11"/>
    <mergeCell ref="AT11:AU11"/>
    <mergeCell ref="AJ12:AL12"/>
    <mergeCell ref="AN12:AO12"/>
    <mergeCell ref="AP12:AQ12"/>
    <mergeCell ref="AR12:AS12"/>
    <mergeCell ref="R46:X46"/>
    <mergeCell ref="Y46:AE46"/>
    <mergeCell ref="R47:X47"/>
    <mergeCell ref="AN22:AO22"/>
    <mergeCell ref="AP22:AQ22"/>
    <mergeCell ref="AR22:AS22"/>
    <mergeCell ref="AT25:AU25"/>
    <mergeCell ref="AM26:AN26"/>
    <mergeCell ref="AV30:AV51"/>
    <mergeCell ref="AT31:AU31"/>
    <mergeCell ref="AP32:AQ32"/>
    <mergeCell ref="AT34:AU34"/>
    <mergeCell ref="AM35:AN35"/>
    <mergeCell ref="AP35:AQ35"/>
    <mergeCell ref="AT37:AU37"/>
    <mergeCell ref="AM38:AN38"/>
    <mergeCell ref="AP38:AQ38"/>
    <mergeCell ref="AT40:AU40"/>
    <mergeCell ref="AH41:AM41"/>
    <mergeCell ref="AN41:AU41"/>
    <mergeCell ref="AH42:AU42"/>
    <mergeCell ref="AH40:AS40"/>
    <mergeCell ref="AH43:AN43"/>
    <mergeCell ref="AO43:AU43"/>
    <mergeCell ref="AH44:AN44"/>
    <mergeCell ref="AO44:AU44"/>
    <mergeCell ref="AH45:AN45"/>
    <mergeCell ref="AO45:AU45"/>
    <mergeCell ref="AH52:AP52"/>
    <mergeCell ref="AH46:AN46"/>
    <mergeCell ref="AO46:AU46"/>
    <mergeCell ref="AH47:AN47"/>
    <mergeCell ref="AO47:AU51"/>
    <mergeCell ref="AH48:AN48"/>
    <mergeCell ref="AH49:AN49"/>
    <mergeCell ref="AH50:AN50"/>
    <mergeCell ref="AH51:AN51"/>
  </mergeCells>
  <phoneticPr fontId="1"/>
  <pageMargins left="0.43" right="0.7" top="0.46" bottom="0.4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入力用シート</vt:lpstr>
      <vt:lpstr>選択肢</vt:lpstr>
      <vt:lpstr>納付書</vt:lpstr>
      <vt:lpstr>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2026-02-04T02:38:33Z</dcterms:modified>
</cp:coreProperties>
</file>